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zunigar\Documents\VERO\RNT\SCH\"/>
    </mc:Choice>
  </mc:AlternateContent>
  <bookViews>
    <workbookView xWindow="0" yWindow="0" windowWidth="19200" windowHeight="10995"/>
  </bookViews>
  <sheets>
    <sheet name="Hoja1" sheetId="1" r:id="rId1"/>
    <sheet name="Hoja2" sheetId="2" state="hidden" r:id="rId2"/>
  </sheets>
  <definedNames>
    <definedName name="_xlnm.Print_Area" localSheetId="0">Hoja1!$A$10:$H$229</definedName>
    <definedName name="CINCO">Hoja2!$E$254</definedName>
    <definedName name="CUATRO">Hoja2!$E$253</definedName>
    <definedName name="DOS">Hoja2!$E$251</definedName>
    <definedName name="_xlnm.Print_Titles" localSheetId="0">Hoja1!$1:$9</definedName>
    <definedName name="TRES">Hoja2!$E$252</definedName>
    <definedName name="UNA">Hoja2!$E$250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1" l="1"/>
  <c r="G67" i="1"/>
  <c r="G213" i="1" l="1"/>
  <c r="H213" i="1" s="1"/>
  <c r="G190" i="1"/>
  <c r="H190" i="1" s="1"/>
  <c r="G161" i="1"/>
  <c r="H161" i="1" s="1"/>
  <c r="G150" i="1"/>
  <c r="H150" i="1" s="1"/>
  <c r="G148" i="1"/>
  <c r="H148" i="1" s="1"/>
  <c r="G137" i="1"/>
  <c r="H137" i="1" s="1"/>
  <c r="G135" i="1"/>
  <c r="H135" i="1" s="1"/>
  <c r="G133" i="1"/>
  <c r="H133" i="1" s="1"/>
  <c r="G128" i="1"/>
  <c r="H128" i="1" s="1"/>
  <c r="G124" i="1"/>
  <c r="H124" i="1" s="1"/>
  <c r="G108" i="1"/>
  <c r="H108" i="1" s="1"/>
  <c r="G105" i="1"/>
  <c r="H105" i="1" s="1"/>
  <c r="G95" i="1"/>
  <c r="H95" i="1" s="1"/>
  <c r="G82" i="1"/>
  <c r="H82" i="1" s="1"/>
  <c r="G49" i="1"/>
  <c r="H49" i="1" s="1"/>
  <c r="G46" i="1"/>
  <c r="H46" i="1" s="1"/>
  <c r="G33" i="1"/>
  <c r="H33" i="1" s="1"/>
  <c r="G16" i="1"/>
  <c r="H16" i="1" s="1"/>
  <c r="G10" i="1"/>
  <c r="H10" i="1" s="1"/>
  <c r="H160" i="1" l="1"/>
  <c r="H143" i="1"/>
  <c r="A220" i="1" l="1"/>
  <c r="H106" i="1" l="1"/>
  <c r="H110" i="1" l="1"/>
  <c r="E120" i="2"/>
  <c r="H215" i="1" l="1"/>
  <c r="H214" i="1"/>
  <c r="H210" i="1"/>
  <c r="H202" i="1"/>
  <c r="H193" i="1"/>
  <c r="H192" i="1"/>
  <c r="H191" i="1"/>
  <c r="G212" i="1"/>
  <c r="G211" i="1"/>
  <c r="G209" i="1"/>
  <c r="G207" i="1"/>
  <c r="G208" i="1"/>
  <c r="G206" i="1"/>
  <c r="G205" i="1"/>
  <c r="G204" i="1"/>
  <c r="G203" i="1"/>
  <c r="G201" i="1"/>
  <c r="G199" i="1"/>
  <c r="G198" i="1"/>
  <c r="G197" i="1"/>
  <c r="G200" i="1"/>
  <c r="G196" i="1"/>
  <c r="G195" i="1"/>
  <c r="G194" i="1"/>
  <c r="H189" i="1"/>
  <c r="H188" i="1"/>
  <c r="H184" i="1"/>
  <c r="G187" i="1"/>
  <c r="G186" i="1"/>
  <c r="G185" i="1"/>
  <c r="G183" i="1"/>
  <c r="G182" i="1"/>
  <c r="G181" i="1"/>
  <c r="G172" i="1"/>
  <c r="G169" i="1"/>
  <c r="G177" i="1"/>
  <c r="G176" i="1"/>
  <c r="G165" i="1"/>
  <c r="G164" i="1"/>
  <c r="G180" i="1"/>
  <c r="G179" i="1"/>
  <c r="G178" i="1"/>
  <c r="G175" i="1"/>
  <c r="G174" i="1"/>
  <c r="G173" i="1"/>
  <c r="G171" i="1"/>
  <c r="G170" i="1"/>
  <c r="G168" i="1"/>
  <c r="G167" i="1"/>
  <c r="G166" i="1"/>
  <c r="G163" i="1"/>
  <c r="G162" i="1"/>
  <c r="H152" i="1"/>
  <c r="H151" i="1"/>
  <c r="G158" i="1"/>
  <c r="G159" i="1"/>
  <c r="G157" i="1"/>
  <c r="G155" i="1"/>
  <c r="G156" i="1"/>
  <c r="G154" i="1"/>
  <c r="G153" i="1"/>
  <c r="H149" i="1"/>
  <c r="H144" i="1"/>
  <c r="G147" i="1"/>
  <c r="G146" i="1"/>
  <c r="G145" i="1"/>
  <c r="G142" i="1"/>
  <c r="G141" i="1"/>
  <c r="H140" i="1"/>
  <c r="H139" i="1"/>
  <c r="H138" i="1"/>
  <c r="H136" i="1"/>
  <c r="H134" i="1"/>
  <c r="H132" i="1"/>
  <c r="G130" i="1"/>
  <c r="G131" i="1"/>
  <c r="G129" i="1"/>
  <c r="H127" i="1"/>
  <c r="H126" i="1"/>
  <c r="H125" i="1"/>
  <c r="G121" i="1"/>
  <c r="G122" i="1"/>
  <c r="G123" i="1"/>
  <c r="G120" i="1"/>
  <c r="G119" i="1"/>
  <c r="G117" i="1"/>
  <c r="G118" i="1"/>
  <c r="G116" i="1"/>
  <c r="H115" i="1"/>
  <c r="H114" i="1"/>
  <c r="G113" i="1"/>
  <c r="G112" i="1"/>
  <c r="G111" i="1"/>
  <c r="H109" i="1"/>
  <c r="H107" i="1"/>
  <c r="H100" i="1"/>
  <c r="H104" i="1"/>
  <c r="G103" i="1"/>
  <c r="G102" i="1"/>
  <c r="G101" i="1"/>
  <c r="H99" i="1"/>
  <c r="H96" i="1"/>
  <c r="G98" i="1"/>
  <c r="G97" i="1"/>
  <c r="G94" i="1"/>
  <c r="G93" i="1"/>
  <c r="G92" i="1"/>
  <c r="G91" i="1"/>
  <c r="G90" i="1"/>
  <c r="G89" i="1"/>
  <c r="G88" i="1"/>
  <c r="G87" i="1"/>
  <c r="G86" i="1"/>
  <c r="H83" i="1"/>
  <c r="G85" i="1"/>
  <c r="G84" i="1"/>
  <c r="H79" i="1"/>
  <c r="H78" i="1"/>
  <c r="G81" i="1"/>
  <c r="G80" i="1"/>
  <c r="H71" i="1"/>
  <c r="G75" i="1"/>
  <c r="G73" i="1"/>
  <c r="G72" i="1"/>
  <c r="G77" i="1"/>
  <c r="G76" i="1"/>
  <c r="G74" i="1"/>
  <c r="G66" i="1"/>
  <c r="G64" i="1"/>
  <c r="G65" i="1"/>
  <c r="G63" i="1"/>
  <c r="G62" i="1"/>
  <c r="G57" i="1"/>
  <c r="G56" i="1"/>
  <c r="G55" i="1"/>
  <c r="G70" i="1"/>
  <c r="G68" i="1"/>
  <c r="G61" i="1"/>
  <c r="G60" i="1"/>
  <c r="G59" i="1"/>
  <c r="G58" i="1"/>
  <c r="H54" i="1"/>
  <c r="H53" i="1"/>
  <c r="H52" i="1"/>
  <c r="G51" i="1"/>
  <c r="G50" i="1"/>
  <c r="H48" i="1"/>
  <c r="H47" i="1"/>
  <c r="G43" i="1"/>
  <c r="G40" i="1"/>
  <c r="G38" i="1"/>
  <c r="G37" i="1"/>
  <c r="G36" i="1"/>
  <c r="G35" i="1"/>
  <c r="G45" i="1"/>
  <c r="G44" i="1"/>
  <c r="G42" i="1"/>
  <c r="G41" i="1"/>
  <c r="G39" i="1"/>
  <c r="H34" i="1"/>
  <c r="G32" i="1"/>
  <c r="G31" i="1"/>
  <c r="G30" i="1"/>
  <c r="G29" i="1"/>
  <c r="G28" i="1"/>
  <c r="G27" i="1"/>
  <c r="G26" i="1"/>
  <c r="G25" i="1"/>
  <c r="G24" i="1"/>
  <c r="G23" i="1"/>
  <c r="G22" i="1"/>
  <c r="G21" i="1"/>
  <c r="G20" i="1"/>
  <c r="G19" i="1"/>
  <c r="H211" i="1" l="1"/>
  <c r="H203" i="1"/>
  <c r="H194" i="1"/>
  <c r="H185" i="1"/>
  <c r="H162" i="1"/>
  <c r="H153" i="1"/>
  <c r="H145" i="1"/>
  <c r="H141" i="1"/>
  <c r="H129" i="1"/>
  <c r="H116" i="1"/>
  <c r="H111" i="1"/>
  <c r="H119" i="1"/>
  <c r="H101" i="1"/>
  <c r="H97" i="1"/>
  <c r="H84" i="1"/>
  <c r="H92" i="1"/>
  <c r="H86" i="1"/>
  <c r="H80" i="1"/>
  <c r="H72" i="1"/>
  <c r="H55" i="1"/>
  <c r="H50" i="1"/>
  <c r="H26" i="1"/>
  <c r="H35" i="1"/>
  <c r="H19" i="1"/>
  <c r="H18" i="1"/>
  <c r="H17" i="1"/>
  <c r="H15" i="1"/>
  <c r="G11" i="1"/>
  <c r="G14" i="1"/>
  <c r="G13" i="1"/>
  <c r="G12" i="1"/>
  <c r="H11" i="1" l="1"/>
  <c r="F217" i="1" s="1"/>
  <c r="B258" i="2" l="1"/>
  <c r="B260" i="2" s="1"/>
  <c r="F220" i="1" s="1"/>
  <c r="D251" i="2"/>
  <c r="D253" i="2"/>
  <c r="D254" i="2"/>
  <c r="D250" i="2"/>
  <c r="D252" i="2"/>
</calcChain>
</file>

<file path=xl/sharedStrings.xml><?xml version="1.0" encoding="utf-8"?>
<sst xmlns="http://schemas.openxmlformats.org/spreadsheetml/2006/main" count="718" uniqueCount="454">
  <si>
    <t>SI</t>
  </si>
  <si>
    <t>NO</t>
  </si>
  <si>
    <t>UBICACIÓN</t>
  </si>
  <si>
    <t>AMBIENTE</t>
  </si>
  <si>
    <t xml:space="preserve">Domicilio señalizado claramente, por lo menos un anuncio en la entrada principal del establecimiento o anuncio en la fachada. </t>
  </si>
  <si>
    <t>Acceso en avenida, boulevard  o calle principal</t>
  </si>
  <si>
    <t>Ubicación en un barrio lujoso, casco histórico o avenida amplia y arbolada</t>
  </si>
  <si>
    <t>Cuenta con acceso directo a  un campo de golf, y/o se encuentra ubicado cerca de un monumento importante, catedral o plaza principal, y/o en el interior de un centro de convenciones o centro financiero, y/o dentro de un balneario vacacional y/o al lado de una terminal de transporte aéreo o de autobuses</t>
  </si>
  <si>
    <t>Cuenta con acceso directo a recursos naturales, por ejemplo: playa, manantiales, cascadas, lagos, borbotones, etc.</t>
  </si>
  <si>
    <t>RECEPCIÓN</t>
  </si>
  <si>
    <t>PERSONAL</t>
  </si>
  <si>
    <t>HORARIO EN RECEPCIÓN</t>
  </si>
  <si>
    <t>Menos de 14  horas</t>
  </si>
  <si>
    <t>Más de 14 y hasta 18 horas</t>
  </si>
  <si>
    <t>Más de 18 y menos de 24 horas</t>
  </si>
  <si>
    <t>24 horas</t>
  </si>
  <si>
    <t>COMUNICACIÓN</t>
  </si>
  <si>
    <t>ATENCIÓN EN RECEPCIÓN</t>
  </si>
  <si>
    <t>Se cuenta con un espacio destinado especialmente para la recepción de los huéspedes, en éste debe haber mostrador o escritorio para recibirlos y espacio suficiente para que puedan ser atendidos (incluso web check in)</t>
  </si>
  <si>
    <t>Generalmente no es necesario esperar más de 10 minutos antes de ser recibido</t>
  </si>
  <si>
    <t>Ágil, nunca es necesario esperar más de 5 minutos antes de ser recibido</t>
  </si>
  <si>
    <t>Casi inmediata, no hay que esperar más de 2 minutos antes de ser recibido</t>
  </si>
  <si>
    <t>IDIOMAS</t>
  </si>
  <si>
    <t>Español</t>
  </si>
  <si>
    <t>Al menos 8 horas al día hay personal bilingüe (inglés nivel básico, español)</t>
  </si>
  <si>
    <t xml:space="preserve">Persona bilingüe que pueda atender (español, inglés nivel básico) 16 horas al día. </t>
  </si>
  <si>
    <t>Personal bilingüe  (español, inglés nivel básico) las 24 horas del día</t>
  </si>
  <si>
    <t>Personal bilingüe  (español, inglés nivel básico) las 24 horas del día y al menos 8 horas al día alguien que hable un idioma adicional</t>
  </si>
  <si>
    <t>Personal multilingüe (español, inglés y 1 idioma adicional nivel básico) las 24 horas del día</t>
  </si>
  <si>
    <t>COMPLEMENTARIOS</t>
  </si>
  <si>
    <t xml:space="preserve">Servicio de guardado de equipaje posterior al check out o abandono del hotel </t>
  </si>
  <si>
    <t>El personal de recepción se encuentra debidamente identificado</t>
  </si>
  <si>
    <t>Recepción recibe recados y paquetes si el huésped así lo solicita</t>
  </si>
  <si>
    <t>Un botones acompaña al huésped a su habitación y porta su equipaje</t>
  </si>
  <si>
    <t xml:space="preserve">Servicio 24 horas para atender cualquier duda o necesidad de los huéspedes </t>
  </si>
  <si>
    <t>Caja fuerte Central</t>
  </si>
  <si>
    <t>Teléfono para uso de los huéspedes</t>
  </si>
  <si>
    <t>HABITACIÓN Y BAÑO</t>
  </si>
  <si>
    <t>ELECTRICIDAD E ILUMINACIÓN EN LA HABITACIÓN</t>
  </si>
  <si>
    <t>Nivel de iluminación aceptable en la habitación para lectura de un documento</t>
  </si>
  <si>
    <t>Al menos 2 enchufes disponibles para conectar equipo eléctrico o electrónico del huésped, adicionales de los que ya están ocupados por la cafetera, lámpara de mesa, televisión y otros aparatos eléctricos.</t>
  </si>
  <si>
    <t>Cuenta con 4 ó más enchufes disponibles y accesibles (libre de obstáculos) distribuidos en al menos 3 lugares de la habitación para conectar equipo eléctrico o electrónico del huésped adicionales de los que ya están ocupados por la lámpara de mesa, televisión y otros aparatos eléctricos.</t>
  </si>
  <si>
    <t>Lámparas en buroes o mesas de noche o luz de lectura individual en caso de habitaciones dobles o triples</t>
  </si>
  <si>
    <t xml:space="preserve">Interruptor tipo escalera  en el acceso y/o cabecera de la cama </t>
  </si>
  <si>
    <t>Cortinas o similar traslucida</t>
  </si>
  <si>
    <t>Cortinas o similar para obscurecer la habitación</t>
  </si>
  <si>
    <t>VENTILACIÓN E ILUMINACIÓN NATURAL</t>
  </si>
  <si>
    <r>
      <t>El 100% de las habitaciones tiene acceso directo</t>
    </r>
    <r>
      <rPr>
        <sz val="9"/>
        <color rgb="FFFF0000"/>
        <rFont val="Calibri"/>
        <family val="2"/>
        <scheme val="minor"/>
      </rPr>
      <t xml:space="preserve"> </t>
    </r>
    <r>
      <rPr>
        <sz val="9"/>
        <color theme="1"/>
        <rFont val="Calibri"/>
        <family val="2"/>
        <scheme val="minor"/>
      </rPr>
      <t>a una fuente de ventilación natural o artificial</t>
    </r>
  </si>
  <si>
    <t>Menos del 40% de las habitaciones tienen ventilación y luz natural</t>
  </si>
  <si>
    <t>Al menos el 40% de las habitaciones tienen ventilación y luz natural</t>
  </si>
  <si>
    <t xml:space="preserve">Al menos el  90% de las habitaciones tienen ventilación natural </t>
  </si>
  <si>
    <t xml:space="preserve">Al menos el 90% de las habitaciones tienen ventilación natural </t>
  </si>
  <si>
    <t>El 100% de las habitaciones tienen  sistemas de acondicionamiento</t>
  </si>
  <si>
    <t>PRODUCTO</t>
  </si>
  <si>
    <t>LIMPIEZA DE LA HABITACIÓN</t>
  </si>
  <si>
    <t xml:space="preserve">El baño cuenta con vanity  (espacio para colocar artículos de higiene personal) </t>
  </si>
  <si>
    <t xml:space="preserve">Suministro de jabón y shampoo todos los días según consumo del huésped </t>
  </si>
  <si>
    <t>Suministro de hasta 3 amenidades adicionales a shampoo y jabón (por ejemplo: kit dental, jabón líquido para bañera, costurero, entre otros)</t>
  </si>
  <si>
    <t>Suministro de 6 amenidades adicionales (por ejemplo: kit dental, jabón líquido para bañera, costurero, entre otros)</t>
  </si>
  <si>
    <t>Cambio de sábanas, toallas, tapete de baño y fundas de almohadas a petición del huésped</t>
  </si>
  <si>
    <t xml:space="preserve">Habitaciones separadas para fumadores y no fumadores u hotel para no fumadores </t>
  </si>
  <si>
    <t>El agua de la regadera alcanza una temperatura de 38° C, el agua sale con alta presión.</t>
  </si>
  <si>
    <t>Se cuenta con equipo hidroneumático para asegurar la presión del agua.</t>
  </si>
  <si>
    <t>Suministros en cortesía o a la venta de: peine, rastrillo, pasta dental, cepillo dental y crema de afeitar entre otros</t>
  </si>
  <si>
    <t>Suministro de al menos una toalla corporal por huésped, 1 toallas de manos y 1 tapete de piso de baño por habitación sin necesidad de solicitarlos</t>
  </si>
  <si>
    <t xml:space="preserve">Servicio de botellas de agua de cortesía en la habitación  </t>
  </si>
  <si>
    <t>TAMAÑO Y VISTA ESCENICA DE LAS HABITACIONES</t>
  </si>
  <si>
    <r>
      <t>Al menos 14m</t>
    </r>
    <r>
      <rPr>
        <vertAlign val="superscript"/>
        <sz val="9"/>
        <color theme="1"/>
        <rFont val="Calibri"/>
        <family val="2"/>
        <scheme val="minor"/>
      </rPr>
      <t xml:space="preserve">2,  </t>
    </r>
    <r>
      <rPr>
        <sz val="9"/>
        <color theme="1"/>
        <rFont val="Calibri"/>
        <family val="2"/>
        <scheme val="minor"/>
      </rPr>
      <t xml:space="preserve"> baño incluido (caben justas 2 camas individuales)</t>
    </r>
  </si>
  <si>
    <r>
      <t>De 16m</t>
    </r>
    <r>
      <rPr>
        <vertAlign val="superscript"/>
        <sz val="9"/>
        <color theme="1"/>
        <rFont val="Calibri"/>
        <family val="2"/>
        <scheme val="minor"/>
      </rPr>
      <t xml:space="preserve">2 </t>
    </r>
    <r>
      <rPr>
        <sz val="9"/>
        <color theme="1"/>
        <rFont val="Calibri"/>
        <family val="2"/>
        <scheme val="minor"/>
      </rPr>
      <t>a 20m</t>
    </r>
    <r>
      <rPr>
        <vertAlign val="superscript"/>
        <sz val="9"/>
        <color theme="1"/>
        <rFont val="Calibri"/>
        <family val="2"/>
        <scheme val="minor"/>
      </rPr>
      <t>2</t>
    </r>
    <r>
      <rPr>
        <sz val="9"/>
        <color theme="1"/>
        <rFont val="Calibri"/>
        <family val="2"/>
        <scheme val="minor"/>
      </rPr>
      <t xml:space="preserve"> (caben justas 2 camas matrimoniales)</t>
    </r>
  </si>
  <si>
    <r>
      <t>De 20m</t>
    </r>
    <r>
      <rPr>
        <vertAlign val="superscript"/>
        <sz val="9"/>
        <color theme="1"/>
        <rFont val="Calibri"/>
        <family val="2"/>
        <scheme val="minor"/>
      </rPr>
      <t xml:space="preserve">2 </t>
    </r>
    <r>
      <rPr>
        <sz val="9"/>
        <color theme="1"/>
        <rFont val="Calibri"/>
        <family val="2"/>
        <scheme val="minor"/>
      </rPr>
      <t>a 24m</t>
    </r>
    <r>
      <rPr>
        <vertAlign val="superscript"/>
        <sz val="9"/>
        <color theme="1"/>
        <rFont val="Calibri"/>
        <family val="2"/>
        <scheme val="minor"/>
      </rPr>
      <t xml:space="preserve">2  </t>
    </r>
    <r>
      <rPr>
        <sz val="9"/>
        <color theme="1"/>
        <rFont val="Calibri"/>
        <family val="2"/>
        <scheme val="minor"/>
      </rPr>
      <t>(caben 2 camas matrimoniales y una pequeña sala)</t>
    </r>
  </si>
  <si>
    <r>
      <t>De 24m</t>
    </r>
    <r>
      <rPr>
        <vertAlign val="superscript"/>
        <sz val="9"/>
        <color theme="1"/>
        <rFont val="Calibri"/>
        <family val="2"/>
        <scheme val="minor"/>
      </rPr>
      <t xml:space="preserve">2 </t>
    </r>
    <r>
      <rPr>
        <sz val="9"/>
        <color theme="1"/>
        <rFont val="Calibri"/>
        <family val="2"/>
        <scheme val="minor"/>
      </rPr>
      <t>a 30m</t>
    </r>
    <r>
      <rPr>
        <vertAlign val="superscript"/>
        <sz val="9"/>
        <color theme="1"/>
        <rFont val="Calibri"/>
        <family val="2"/>
        <scheme val="minor"/>
      </rPr>
      <t>2</t>
    </r>
    <r>
      <rPr>
        <sz val="9"/>
        <color theme="1"/>
        <rFont val="Calibri"/>
        <family val="2"/>
        <scheme val="minor"/>
      </rPr>
      <t xml:space="preserve"> (caben 2 camas Queen, una  sillón y un escritorio)</t>
    </r>
  </si>
  <si>
    <r>
      <t>De 30m</t>
    </r>
    <r>
      <rPr>
        <vertAlign val="superscript"/>
        <sz val="9"/>
        <color theme="1"/>
        <rFont val="Calibri"/>
        <family val="2"/>
        <scheme val="minor"/>
      </rPr>
      <t xml:space="preserve">2 </t>
    </r>
    <r>
      <rPr>
        <sz val="9"/>
        <color theme="1"/>
        <rFont val="Calibri"/>
        <family val="2"/>
        <scheme val="minor"/>
      </rPr>
      <t>a 40m</t>
    </r>
    <r>
      <rPr>
        <vertAlign val="superscript"/>
        <sz val="9"/>
        <color theme="1"/>
        <rFont val="Calibri"/>
        <family val="2"/>
        <scheme val="minor"/>
      </rPr>
      <t>2</t>
    </r>
    <r>
      <rPr>
        <sz val="9"/>
        <color theme="1"/>
        <rFont val="Calibri"/>
        <family val="2"/>
        <scheme val="minor"/>
      </rPr>
      <t xml:space="preserve"> (caben 2 camas Queen, una  sala y un escritorio), espacios amplios</t>
    </r>
  </si>
  <si>
    <r>
      <t>Mayor a 40m</t>
    </r>
    <r>
      <rPr>
        <vertAlign val="superscript"/>
        <sz val="9"/>
        <color theme="1"/>
        <rFont val="Calibri"/>
        <family val="2"/>
        <scheme val="minor"/>
      </rPr>
      <t>2</t>
    </r>
    <r>
      <rPr>
        <sz val="9"/>
        <color theme="1"/>
        <rFont val="Calibri"/>
        <family val="2"/>
        <scheme val="minor"/>
      </rPr>
      <t xml:space="preserve">  (caben 2 camas King, una  sala, un escritorio y una cocineta), espacios muy amplios</t>
    </r>
  </si>
  <si>
    <t>Más del 90% de las habitaciones y al menos dos áreas pública cuentan con vista escénica a una plaza, jardín, monumento, lujosa avenida, lago, campo de golf, mar, montaña u otro paraje urbano, histórico o natural.</t>
  </si>
  <si>
    <t>El hotel cuenta con piso o sección ejecutiva con habitaciones de características superiores, una sala de descanso con amenidades, con o sin recepción independiente, éstas independientes de las suites.</t>
  </si>
  <si>
    <t>CALIDAD Y ACABADOS</t>
  </si>
  <si>
    <t>Muebles de baños no incrustados, no despostillados ni cuarteados. Accesorios íntegros (no rotos), llaves y desagües que funcionen adecuadamente y no muestren el cobre bajo el niquelado</t>
  </si>
  <si>
    <t>Baño completo en el 100% de las habitaciones</t>
  </si>
  <si>
    <t>El baño tiene piezas de diferentes materiales, losetas o azulejos; tiene faltantes, están muy desgastados o rotos</t>
  </si>
  <si>
    <t>Acabados en baños simples, loseta cerámica o azulejos en áreas húmedas</t>
  </si>
  <si>
    <t>Loseta cerámica, pisos de porcelanato o materiales similares</t>
  </si>
  <si>
    <t>Acabados de lujo en baños, cubiertas de mármol o granito u otro material de excelente calidad, mármol en pisos y áreas húmedas</t>
  </si>
  <si>
    <t>Acabados de lujo excepcional en baños, cubiertas de mármol o granito y puertas de cristal templado flotado, accesorios de baño y muebles de alta sofisticación o antigüedades: azulejo mexicano pintado a mano</t>
  </si>
  <si>
    <t>Las habitaciones tienen pisos desnivelados, losetas/ pisos  de diferentes materiales, hay materiales quebrados</t>
  </si>
  <si>
    <t>Pisos de loseta vinílica uniformemente asentados y no desgastados</t>
  </si>
  <si>
    <t>Acabados en la habitación con pisos de duela laminada uniformemente asentados, loseta cerámica sin piezas rotas ni despostilladas, alfombras limpias y sin rasgaduras</t>
  </si>
  <si>
    <t>Acabados de lujo en habitaciones, pisos de madera de al menos 8 mm de espesor, mármol o alfombras sin rasgaduras y limpias</t>
  </si>
  <si>
    <t>Acabados de lujo excepcional en habitaciones, pisos de maderas finas o placa de mármol, alfombras diseñadas para el concepto de las habitaciones y pisos del hotel, muebles de alta sofisticación o antigüedades: azulejo mexicano pintado a mano</t>
  </si>
  <si>
    <t>EQUIPAMIENTO Y TELECOMUNICACIONES</t>
  </si>
  <si>
    <t>No hay secadora a disposición de los huéspedes</t>
  </si>
  <si>
    <t>Secadora a petición en recepción</t>
  </si>
  <si>
    <t>Secadora en la habitación</t>
  </si>
  <si>
    <t>Rollo de papel de baño reserva</t>
  </si>
  <si>
    <t>Pañuelos Faciales</t>
  </si>
  <si>
    <t>Espejo en la zona del lavabo del baño</t>
  </si>
  <si>
    <t>Espejo de cuerpo completo</t>
  </si>
  <si>
    <t>Espejo de aumento iluminado en el baño</t>
  </si>
  <si>
    <t>Espacio independiente destinado para maletas o artefacto portaequipaje</t>
  </si>
  <si>
    <t>Teléfono en la habitación con acceso interno y llamadas externas</t>
  </si>
  <si>
    <t>Contestadora en el teléfono de la habitación</t>
  </si>
  <si>
    <t>Caja fuerte en las habitaciones</t>
  </si>
  <si>
    <t>Llave de seguridad electrónica en las puertas de acceso a la habitación</t>
  </si>
  <si>
    <t>Activación de luces y aire acondicionado mediante la tarjeta de acceso a la habitación</t>
  </si>
  <si>
    <t>Acceso a internet inalámbrico en habitaciones</t>
  </si>
  <si>
    <t>Acceso a conexión de red alámbrica y segura en habitaciones</t>
  </si>
  <si>
    <t>Reproductor de CD, DVD player, dock para iPod, reproductor multimedia o algún otro.</t>
  </si>
  <si>
    <t>Clóset o armario con al menos 6 ganchos</t>
  </si>
  <si>
    <t>Albornoz (bata de tela de toalla que se utiliza para secarse después del baño o ducha)</t>
  </si>
  <si>
    <t>No hay plancha ni burro a disposición de los huéspedes</t>
  </si>
  <si>
    <t>Plancha y burro a petición en recepción</t>
  </si>
  <si>
    <t>Plancha y burro en la habitación</t>
  </si>
  <si>
    <t xml:space="preserve">Escritorio o mesa de trabajo en la habitación con mínimo dos conexiones eléctricas </t>
  </si>
  <si>
    <t xml:space="preserve">Silla de trabajo </t>
  </si>
  <si>
    <t>Cajonera</t>
  </si>
  <si>
    <t>Servibar (pequeño refrigerador)</t>
  </si>
  <si>
    <t>En cortesía o a la venta, servicio de refrescos y botanas empaquetadas en la habitación</t>
  </si>
  <si>
    <t>Cafetera con accesorios y tazas en la habitación</t>
  </si>
  <si>
    <t>SERVICIO Y APARATO DE TV</t>
  </si>
  <si>
    <t>Sala de televisión en las áreas comunes si no hay TV en la habitación</t>
  </si>
  <si>
    <t>TV de cualquier dimensión o pantalla plana de hasta 29"</t>
  </si>
  <si>
    <t>Pantalla plana de 30" a 49"</t>
  </si>
  <si>
    <t>Pantalla plana de 50" o más</t>
  </si>
  <si>
    <t>Servicio de canales de TV local</t>
  </si>
  <si>
    <t>Servicio básico de cable o satelital y canales locales (11 hasta 39 canales de TV en total)</t>
  </si>
  <si>
    <r>
      <t>Servicio extenso de cable o satelital y canales locales (40</t>
    </r>
    <r>
      <rPr>
        <sz val="9"/>
        <color rgb="FFFF0000"/>
        <rFont val="Calibri"/>
        <family val="2"/>
        <scheme val="minor"/>
      </rPr>
      <t xml:space="preserve"> </t>
    </r>
    <r>
      <rPr>
        <sz val="9"/>
        <color theme="1"/>
        <rFont val="Calibri"/>
        <family val="2"/>
        <scheme val="minor"/>
      </rPr>
      <t>o más canales de TV)</t>
    </r>
  </si>
  <si>
    <t>CONFORT DEL MOBILIARIO</t>
  </si>
  <si>
    <t>Disponibilidad de al menos 2 tipos de almohadas, suaves y firmes, adecuadamente identificadas para el huésped</t>
  </si>
  <si>
    <t>Sofá, reposet o sillones al interior de la habitación</t>
  </si>
  <si>
    <t>OTROS HUÉSPEDES</t>
  </si>
  <si>
    <t>RUIDO EN HABITACIÓN</t>
  </si>
  <si>
    <t>Las ventanas sellan el paso del aire, la puertas cierran de manera adecuada (no hay que forzarlas para que cierren y no quedan rendijas por las que pase la luz o el aire)</t>
  </si>
  <si>
    <t>Cancelería en malas condiciones</t>
  </si>
  <si>
    <t>Cancelería de vidrio doble (dúo window o similar) en avenidas con alto tráfico o zonas ruidosas o cancelería sencilla bien sellada, en buenas condiciones en vistas interiores o jardines y zonas no ruidosas</t>
  </si>
  <si>
    <t>Cancelería de cierre hermético y materiales aislantes acústicos entre los vidrios</t>
  </si>
  <si>
    <t>Materiales aislantes en muros y plafones, no permiten el paso de ruido entre habitaciones contiguas o hacia el piso inferior (documentado)</t>
  </si>
  <si>
    <t>Puertas dobles o con materiales aislantes de ruido en su interior</t>
  </si>
  <si>
    <t>GUIAS DE SERVICIOS E INFORMACIÓN</t>
  </si>
  <si>
    <t>Se informa al cliente en las guías de servicios el número o forma de comunicarse para atender cualquier requerimiento</t>
  </si>
  <si>
    <t>Se cuenta con mapas locales e información de puntos de interés (producidos por terceros)</t>
  </si>
  <si>
    <t>Guía para el turista en habitaciones con información de los servicios del hotel (en español)</t>
  </si>
  <si>
    <t>Guía para el turista en habitaciones con información de los servicios del hotel (en inglés)</t>
  </si>
  <si>
    <t>Guía de información turística producida por el mismo establecimiento de hospedaje con mapas que identifiquen al hotel y los atractivos que se encuentran a su alrededor en el barrio, ciudad o región</t>
  </si>
  <si>
    <t>Guía de canales de TV</t>
  </si>
  <si>
    <t>ALIMENTOS Y BEBIDAS</t>
  </si>
  <si>
    <t>VARIEDAD DE OCASIONES EN QUE SE OFRECE EL SERVICIO</t>
  </si>
  <si>
    <t xml:space="preserve">Se ofrece servicio interno o externo de desayuno </t>
  </si>
  <si>
    <t xml:space="preserve">Se ofrece servicio interno o externo  de comida y cena </t>
  </si>
  <si>
    <t xml:space="preserve">Los restaurantes internos o externos están abiertos y dan servicio al menos 14 horas al día </t>
  </si>
  <si>
    <t>MESEROS</t>
  </si>
  <si>
    <t>Los meseros o personal de apoyo en el servicio de alimentos están debidamente uniformados, pulcros y pasan por un proceso de lavado y desinfección previo a su servicio.</t>
  </si>
  <si>
    <t>No hay servicio de meseros</t>
  </si>
  <si>
    <t>Autoservicio, el personal del hotel asiste a los huéspedes en el horario de desayuno</t>
  </si>
  <si>
    <t>Meseros disponibles para los 3 alimentos, al menos 1 mesero por cada 16 comensales</t>
  </si>
  <si>
    <t>Meseros disponibles para los 3 alimentos, al menos 1 mesero por cada 8 comensales, atención personalizada.</t>
  </si>
  <si>
    <t>Cuenta con manuales de procedimientos para brindar atención y servicio al comensal</t>
  </si>
  <si>
    <t>Los puestos en el restaurante están organizados, se cuenta con Capitán y/o Gerente de alimentos y bebidas</t>
  </si>
  <si>
    <t>ROOM SERVICE</t>
  </si>
  <si>
    <t>No hay room service ni apoyo para conseguir alimentos de establecimientos cercanos al inmueble</t>
  </si>
  <si>
    <t>Apoyo para adquirir alimentos con entrega en la habitación en establecimientos cercanos al hotel</t>
  </si>
  <si>
    <t xml:space="preserve">Room service interno o externo 8 a 15 horas al día </t>
  </si>
  <si>
    <t xml:space="preserve">Room service interno o externo más de 15 horas al día </t>
  </si>
  <si>
    <t xml:space="preserve">Room service interno o externo las 24 horas </t>
  </si>
  <si>
    <t>ESTANDARES EN LA PREPARACIÓN DE ALIMENTOS</t>
  </si>
  <si>
    <t>No hay  personal destinado a brindar servicio de alimentos preparados</t>
  </si>
  <si>
    <t>Alimentos preparados en el establecimiento por un cocinero</t>
  </si>
  <si>
    <t>Alimentos preparados en el establecimiento por un profesional técnico con estudios culinarios  a nivel diplomado en alguna institución especialista en el ramo</t>
  </si>
  <si>
    <t xml:space="preserve">Alimentos preparados en el establecimiento, cocina dirigida por un Chef titulado en alguna institución especialista en el ramo </t>
  </si>
  <si>
    <t>Se cuenta con estándares documentados para el manejo, conservación y presentación de los alimentos</t>
  </si>
  <si>
    <t>Se cuenta con proveedores certificados de materias primas, manuales o estándares que indican las características que deben de cumplir los proveedores</t>
  </si>
  <si>
    <t>Se cuenta con "Distintivo H" vigente</t>
  </si>
  <si>
    <t>VARIEDAD DE ALIMENTOS</t>
  </si>
  <si>
    <t>No hay servicio de alimentos</t>
  </si>
  <si>
    <t>Fruta, pan, 2 platos fuertes y al menos 3 tipos de bebidas para los hoteles que sólo ofrecen desayuno</t>
  </si>
  <si>
    <t>Cocina regional a la carta y/o buffet, incluye entradas, sopas, platos fuertes y postres.</t>
  </si>
  <si>
    <t>Para comidas y cenas, 2 entradas, 3 primeros platos (sopas, ensaladas y pastas), 4 segundos platos (carnes, aves, pescados, mariscos, sándwiches, hamburguesas y similares) y 2 postres a la carta o buffet / desayuno a la carta o buffet</t>
  </si>
  <si>
    <t>Para comidas y cenas, 3 entradas, 5 primeros platos (sopas, ensaladas y pastas), 6 segundos platos (carnes, aves, pescados, mariscos, sándwiches, hamburguesas y similares) y 3 postres a la carta o buffet / desayuno a la carta o buffet</t>
  </si>
  <si>
    <t>Para comidas y cenas 4 entradas, 6 primeros platos (sopas, ensaladas y pastas), 8 segundos platos (carnes, aves, pescados, mariscos, sándwiches, hamburguesas y similares) y 5 postres a la carta o buffet / desayuno a la carta o buffet</t>
  </si>
  <si>
    <t>ACCESO, EXTERIOR Y GENERALES</t>
  </si>
  <si>
    <t>ARQUITECTURA</t>
  </si>
  <si>
    <t>Los accesos, escaleras y pasillos se encuentran en buenas condiciones para ser transitados (sin obstáculos temporales o permanentes, sin agujeros en los pavimentos, sin cables, etc.)</t>
  </si>
  <si>
    <t>Techos menores a 2m, losas inclinadas, altura de puertas menor a 1.80</t>
  </si>
  <si>
    <t>Básico, diseño arquitectónico con uso de materiales tradicionales (yeso en paredes, azulejo)</t>
  </si>
  <si>
    <t>Medio (espacios a doble altura, uso de madera y piedra como elementos decorativos)</t>
  </si>
  <si>
    <t>Lujo. Uso de doble o triple altura en recepción y otras áreas principales. Amplios ventanales con vista a parajes naturales, patios o jardines internos o hacia avenidas; uso de doble altura en recepción y otras áreas principales.</t>
  </si>
  <si>
    <t xml:space="preserve">Arquitectura excepcional. Estilo arquitectónico propio (obra original); proyecto arquitectónico y proyecto de interiores; concepto arquitectónico suscrito por el arquitecto; curriculum del autor; plano de obra con acabados indicando materiales y colores a usar; se dispone de plano de iluminación indicando tipo de luminarias; edificios históricos con proyecto de conservación. </t>
  </si>
  <si>
    <t>LIMPIEZA Y FUMIGACIÓN</t>
  </si>
  <si>
    <t>No hay fumigación programada, no hay evidencias o registros periódicos de fumigación</t>
  </si>
  <si>
    <t>Fumigación general al menos una vez cada trimestre o semestre</t>
  </si>
  <si>
    <t>Fumigación general de manera mensual o bimestral</t>
  </si>
  <si>
    <t>CONSERVACIÓN DEL INMUEBLE</t>
  </si>
  <si>
    <t>Se tienen convenios con empresas o profesionales para realizar de manera inmediata cualquier avería que pudiera dañar el inmueble o causar una emergencia.</t>
  </si>
  <si>
    <t>Inmueble con personal de mantenimiento eventual o sin personal de mantenimiento contratado</t>
  </si>
  <si>
    <t>1 Turno de mantenimiento, 8 horas diarias</t>
  </si>
  <si>
    <t>2 Turnos de mantenimiento, 16 horas diarias</t>
  </si>
  <si>
    <t xml:space="preserve">Servicios de mantenimiento interno o externo las 24 horas </t>
  </si>
  <si>
    <t>Inmueble en malas condiciones de conservación, mantenimiento insuficiente, se aprecian instalaciones eléctricas y cableado en diferentes áreas, cuarteaduras en las paredes, losetas rotas en los pasillos, alfombras rasgadas, rasgaduras prominentes en acabados de madera</t>
  </si>
  <si>
    <t>Buen estado de conservación, existen algunos desperfectos, no se encuentran grandes manchas en las paredes, cuarteaduras ni daños prominentes, las alfombras no están rasgadas.</t>
  </si>
  <si>
    <t>Excelente estado de  conservación, no se encuentra algún desperfecto en aplanados, en pintura, en pisos, tapices o alfombra salvo lo que está siendo reparado actualmente</t>
  </si>
  <si>
    <t>PLANTAS, AREAS VERDES Y JARDINES</t>
  </si>
  <si>
    <t>No cuenta con áreas verdes</t>
  </si>
  <si>
    <t>Macetas y arreglos de plantas y flores en las áreas generales</t>
  </si>
  <si>
    <t>Pequeñas áreas verdes (4 m2)  y/o jardineras en los accesos e interior del o los  edificios (que formen parte del inmueble, no macetas)</t>
  </si>
  <si>
    <t>No hay jardines exteriores como parte del inmueble</t>
  </si>
  <si>
    <t>Jardines y áreas verdes en los alrededores del o los  edificios (Al menos 4 m2 de área verde por habitación con un mínimo de 150 m2 totales)</t>
  </si>
  <si>
    <t>Extensas áreas verdes, arquitectura de jardines que integra la vegetación con fuentes, cascadas, veredas y esculturas (Al menos 20 m2 de área verde por habitación con un mínimo de 1000 m2 totales)</t>
  </si>
  <si>
    <t>ESTACIONAMIENTO</t>
  </si>
  <si>
    <t>El inmueble no tiene estacionamiento ni cuenta con alianzas con otros establecimientos</t>
  </si>
  <si>
    <t>Servicio de estacionamiento en un predio que no forma parte del hotel o el número de cajones es al menos el 40% del número de habitaciones</t>
  </si>
  <si>
    <t>El número de cajones es mayor del  41% y  menor al 80% del número de habitaciones</t>
  </si>
  <si>
    <t>El número de cajones es mayor al 80% del número de habitaciones</t>
  </si>
  <si>
    <t>Carriles de entrada y salida independientes y bahía automotriz para carga y descarga de equipaje cercana recepción</t>
  </si>
  <si>
    <t>Bahía automotriz para autobuses</t>
  </si>
  <si>
    <t xml:space="preserve">Control de entrada y salida en estacionamiento </t>
  </si>
  <si>
    <t>SERVICIOS</t>
  </si>
  <si>
    <t>ELEVADORES</t>
  </si>
  <si>
    <t>El establecimiento no cuenta con elevadores</t>
  </si>
  <si>
    <t>Al menos un elevador si el inmueble cuenta con  4 o más plantas (incluyendo PB y sótanos)</t>
  </si>
  <si>
    <t>Elevadores operando normalmente</t>
  </si>
  <si>
    <t>Elevadores panorámicos</t>
  </si>
  <si>
    <t>Acceso seguro a pisos a través de la tarjeta de apertura de la habitación</t>
  </si>
  <si>
    <t>ÁREAS PÚBLICAS</t>
  </si>
  <si>
    <t>SISTEMA DE ILUMINACIÓN</t>
  </si>
  <si>
    <t>Iluminación adecuada en las áreas comunes del hotel (se considerará adecuado aquel nivel de iluminación que permita leer un documento sin necesidad de forzar la visión).</t>
  </si>
  <si>
    <t>Inmueble oscuros y sin la iluminación necesaria para leer un documento sin importar la calidad de lujo de luminarias o sistemas de iluminación</t>
  </si>
  <si>
    <t>Luminarias básicas para permitir la lectura de un documento en las habitaciones y áreas comunes (interiores) del inmueble</t>
  </si>
  <si>
    <t>Sistema de iluminación en espacios como jardines, fuentes y espejos de agua, luminarias artísticas o de calidad excepcional, fachadas iluminadas</t>
  </si>
  <si>
    <t>RESTAURANTES</t>
  </si>
  <si>
    <t>No hay restaurantes</t>
  </si>
  <si>
    <t>Salón comedor para el desayuno</t>
  </si>
  <si>
    <t>1 restaurante completo dedicado exclusivamente a esa función o convenio con algún restaurante cercano al hotel</t>
  </si>
  <si>
    <t>2 restaurantes, al menos 1 con barra de Buffet y al menos 1 de éstos con servicio a la carta</t>
  </si>
  <si>
    <t>3 ó más restaurantes, al menos 1 de éstos con barra de Buffet y al menos uno de éstos de especialidades o alta cocina regional</t>
  </si>
  <si>
    <t>BAR</t>
  </si>
  <si>
    <t>No cuenta con bar</t>
  </si>
  <si>
    <t>El restaurante funciona también como bar</t>
  </si>
  <si>
    <t>Hay un área destinada para dar servicio de bar (ya sea en el lobby- recepción o en un área específica)</t>
  </si>
  <si>
    <t>Bar amenizado con música de fondo</t>
  </si>
  <si>
    <t>Bar amenizado con música en vivo y/o show</t>
  </si>
  <si>
    <t>Discoteca como parte de las instalaciones del hotel</t>
  </si>
  <si>
    <t>PISCINA</t>
  </si>
  <si>
    <t>En caso de tener piscina, ésta contará con limpieza diaria, mantenimiento y aplicación de químicos</t>
  </si>
  <si>
    <t>Jacuzzi climatizado en el área de la piscina</t>
  </si>
  <si>
    <t>Piscina climatizada</t>
  </si>
  <si>
    <t>No tiene Piscina</t>
  </si>
  <si>
    <t xml:space="preserve">Piscina menor a 40 m3 de capacidad </t>
  </si>
  <si>
    <t>Piscina con capacidad entre 40 y hasta 100 m3</t>
  </si>
  <si>
    <t>Piscina con capacidad entre 100 y hasta 200 m3</t>
  </si>
  <si>
    <t>1 o varias piscinas que en conjunto tengan más de 200 m3 de capacidad</t>
  </si>
  <si>
    <t>CONTROL DE TEMPERATURA</t>
  </si>
  <si>
    <t>REFRIGERACIÓN</t>
  </si>
  <si>
    <r>
      <t>Equipo de refrigeración o ventilación funcional y en condiciones</t>
    </r>
    <r>
      <rPr>
        <sz val="9"/>
        <color rgb="FFFF0000"/>
        <rFont val="Calibri"/>
        <family val="2"/>
        <scheme val="minor"/>
      </rPr>
      <t xml:space="preserve"> </t>
    </r>
    <r>
      <rPr>
        <sz val="9"/>
        <color theme="1"/>
        <rFont val="Calibri"/>
        <family val="2"/>
        <scheme val="minor"/>
      </rPr>
      <t>de operación</t>
    </r>
  </si>
  <si>
    <t>No se cuenta con ventiladores ni clima controlado en ninguna parte del inmueble</t>
  </si>
  <si>
    <t>Ventiladores de pedestal en la habitación y/o a petición en recepción</t>
  </si>
  <si>
    <t>Ventiladores de techo en habitaciones y áreas comunes</t>
  </si>
  <si>
    <t>Refrigeración  en áreas comunes y habitaciones controlado de manera central</t>
  </si>
  <si>
    <t>Refrigeración automatizada en áreas comunes y personalizadas en las habitaciones. (equipos de ventana)</t>
  </si>
  <si>
    <t>Refrigeración automatizada en áreas comunes y personalizadas en las habitaciones. (equipos mini Split o manejadores centrales de AC)</t>
  </si>
  <si>
    <t>CALEFACCIÓN</t>
  </si>
  <si>
    <r>
      <t>Equipo de calefacción funcional y en condiciones</t>
    </r>
    <r>
      <rPr>
        <sz val="9"/>
        <color rgb="FFFF0000"/>
        <rFont val="Calibri"/>
        <family val="2"/>
        <scheme val="minor"/>
      </rPr>
      <t xml:space="preserve"> </t>
    </r>
    <r>
      <rPr>
        <sz val="9"/>
        <color theme="1"/>
        <rFont val="Calibri"/>
        <family val="2"/>
        <scheme val="minor"/>
      </rPr>
      <t>de operación</t>
    </r>
  </si>
  <si>
    <t>No se cuenta con calefacción  en ninguna parte del inmueble</t>
  </si>
  <si>
    <t>Calefacción en áreas comunes</t>
  </si>
  <si>
    <t>Calefacción en áreas comunes y calentones a petición en recepción</t>
  </si>
  <si>
    <t>Calefacción en áreas comunes y habitaciones, controlado de manera central</t>
  </si>
  <si>
    <t>Calefacción automatizada en áreas comunes y personalizadas en las habitaciones.</t>
  </si>
  <si>
    <t>MOBILIARIO</t>
  </si>
  <si>
    <t>Mobiliario en áreas comunes para estancia del huésped</t>
  </si>
  <si>
    <t>Muebles rotos</t>
  </si>
  <si>
    <t>Muebles Sencillos en áreas comunes</t>
  </si>
  <si>
    <t>De formas artísticas en materiales como maderas y piedras como cantera, ónix, elaborados especialmente para el inmueble</t>
  </si>
  <si>
    <t>GIMNASIO</t>
  </si>
  <si>
    <t>El inmueble no cuenta con gimnasio</t>
  </si>
  <si>
    <t>De haberlas, los equipos e instalaciones deben estar en funcionamiento, contar con servicio de mantenimiento y estar en buenas condiciones para su adecuada operación</t>
  </si>
  <si>
    <t>Instalaciones básicas, equipos sencillos para hacer ejercicios de cardio y de fuerza, al menos 3 aparatos, o convenio con algún gimnasio cercano a las instalaciones del hotel</t>
  </si>
  <si>
    <t>Instalaciones medias, al menos 8 equipos de buena calidad para hacer ejercicios de cardio y fuerza; o convenio con algún gimnasio cercano a las instalaciones del hotel</t>
  </si>
  <si>
    <t>Gimnasio completo, al menos 12 equipos de buena calidad para hacer ejercicios de cardio y fuerza; o convenio con algún gimnasio cercano a las instalaciones del hotel</t>
  </si>
  <si>
    <t xml:space="preserve">Servicio de instructores o monitores interno o externo al menos 8 horas </t>
  </si>
  <si>
    <t>Gimnasio abierto las 24 horas del día.</t>
  </si>
  <si>
    <t>ACTIVIDADES DEPORTIVAS</t>
  </si>
  <si>
    <t>No tiene canchas deportivas</t>
  </si>
  <si>
    <t>1 ó 2  actividades deportivas diferentes por ejemplo: canchas de tenis, fútbol, básquetbol u otras; equipo para actividades acuáticas (kayak, ski, jet ski, vela u otros); actividades ecuestres, etc., o acceso a algún club deportivo cercano a las instalaciones del hotel</t>
  </si>
  <si>
    <t>3 ó 4  actividades deportivas diferentes por ejemplo: canchas de tenis, fútbol, básquetbol u otras; equipo para actividades acuáticas (kayak, ski, jet ski, vela u otros); actividades ecuestres, etc.</t>
  </si>
  <si>
    <t>5 o más  actividades deportivas diferentes por ejemplo: canchas de tenis, fútbol, básquetbol u otras; equipo para actividades acuáticas (kayak, ski, jet ski, vela u otros); actividades ecuestres, etc.</t>
  </si>
  <si>
    <t>No hay campo de golf ni convenios para el uso de este tipo de instalaciones</t>
  </si>
  <si>
    <t>Acceso a campos de golf en convenios con el hotel</t>
  </si>
  <si>
    <t>Campo de golf como parte de las instalaciones del hotel</t>
  </si>
  <si>
    <t>ACTIVIDADES RECREATIVAS</t>
  </si>
  <si>
    <t>Espacio o salón con al menos 3 actividades recreativas diferentes por ejemplo: mesas de billar, ping pong, juegos de mesa, juegos de dardos, etc.</t>
  </si>
  <si>
    <t>Kids Club (actividades recreativas especiales para niños)</t>
  </si>
  <si>
    <t>Shows nocturnos realizados por los animadores contratados por el hotel</t>
  </si>
  <si>
    <t>SALAS DE JUNTAS Y CENTRO DE NEGOCIOS</t>
  </si>
  <si>
    <t>De contar con el servicio, se tienen mesas y materiales de apoyo audiovisual en operación</t>
  </si>
  <si>
    <t>El inmueble no cuenta con salas de juntas y/o salones para eventos o reuniones</t>
  </si>
  <si>
    <t>1 o 2 salas de juntas con capacidad mínima de 8 personas</t>
  </si>
  <si>
    <t>3 a 5 salas de juntas con capacidad mínima de 8 personas</t>
  </si>
  <si>
    <t>6 ó más salas de juntas con capacidad mínima de 8 personas</t>
  </si>
  <si>
    <t>Centro de negocios con al menos 2 computadoras, internet e impresora</t>
  </si>
  <si>
    <t>ESPACIOS ABIERTOS ACONDICIONABLES PARA EVENTOS O REUNIONES</t>
  </si>
  <si>
    <t>El hotel no cuenta con espacios  abiertos que se pueden acondicionar, por ejemplo: montaje de carpas en patios centrales, jardines, kioscos, eventos a pie de playa</t>
  </si>
  <si>
    <t>Uno o varios espacios abiertos de al menos 100m2 que en su conjunto sumen de 100m2 a 300 m2 y que se puedan acondicionar para la realización de reuniones y eventos.</t>
  </si>
  <si>
    <t>Uno o varios espacios abiertos de al menos 100m2 que en su conjunto sumen de 300 a 600 m2 y que se puedan acondicionar para la realización de reuniones y eventos.</t>
  </si>
  <si>
    <t>Uno o varios espacios abiertos de al menos 100m2 que en su conjunto sumen de 600 a 1000 m2 y que se puedan acondicionar para la realización de reuniones y eventos.</t>
  </si>
  <si>
    <t>Uno o varios espacios abiertos de al menos 100m2 que en su conjunto sumen de 1000 a 2000m2 y que se puedan acondicionar para la realización de reuniones y eventos.</t>
  </si>
  <si>
    <t>Uno o varios espacios abiertos de al menos 100m2  que en su conjunto sumen más de 2000m2</t>
  </si>
  <si>
    <t>SERVICIO DE BANQUETES</t>
  </si>
  <si>
    <t>No hay servicio de banquetes</t>
  </si>
  <si>
    <t>Banquetes para grupos de 20 a 50 personas (por el hotel o con proveedor externo)</t>
  </si>
  <si>
    <t>Banquetes para grupos de 51 a 200 personas (por el hotel o con proveedor externo)</t>
  </si>
  <si>
    <t>Banquetes para grupos hasta 201 a 500 personas (por el hotel o con proveedor externo)</t>
  </si>
  <si>
    <t>Banquetes para grupos incluso mayores de 500 personas (por el hotel o con proveedor externo)</t>
  </si>
  <si>
    <t>El inmueble no cuenta con servicio de masajes ni SPA</t>
  </si>
  <si>
    <t>Se cuenta con servicio de masajes en la alberca, habitación o en algún lugar especialmente diseñado para tal fin o a través de un establecimiento cercano al hotel</t>
  </si>
  <si>
    <t>Se cuenta con un área especial para servicio de masajes y tratamientos corporales y faciales</t>
  </si>
  <si>
    <t>Cuenta con sauna, vapor y/o temazcal</t>
  </si>
  <si>
    <t>Cuenta con  sistemas de hidromasajes, cascadas de agua</t>
  </si>
  <si>
    <t xml:space="preserve">Área nutricional validada por un nutriólogo profesional </t>
  </si>
  <si>
    <t xml:space="preserve">Se ostenta el  sello de distinción otorgado por un organismo reconocido a nivel nacional y/o internacional y se asegura el auténtico desarrollo del concepto </t>
  </si>
  <si>
    <t>CONCIERGE</t>
  </si>
  <si>
    <t xml:space="preserve">No hay servicio de concierge </t>
  </si>
  <si>
    <t>La recepción  es el área  encargada de proporcionar este servicio</t>
  </si>
  <si>
    <t>Persona especialista y con experiencia en el ramo, conoce la zona y los alrededores del inmueble, da recomendaciones, cumple necesidades  personales y específicas de los clientes, realiza reservaciones para eventos,  habla al menos 2 idiomas, español e  inglés</t>
  </si>
  <si>
    <t>Persona especialista y con experiencia en el ramo, conoce la zona y los alrededores del inmueble, da recomendaciones, cumple necesidades  personales y específicas de los clientes, realiza reservaciones para eventos, habla al menos 3 idiomas, español, inglés y un idioma adicional</t>
  </si>
  <si>
    <t>Área de concierge independiente a la recepción</t>
  </si>
  <si>
    <t>SERVICIOS COMPLEMENTARIOS ESPECIALIZADOS</t>
  </si>
  <si>
    <t>Lavandería de autoservicio como parte de las instalaciones del inmueble</t>
  </si>
  <si>
    <t>Lavandería y/o tintorería (directo en el hotel o servicio en tintorerías en convenio con el hotel o autoservicio)</t>
  </si>
  <si>
    <t>Sastrería (directo en el hotel o servicio en sastrerías en convenio)</t>
  </si>
  <si>
    <t>Servicio de lustrado de zapatos o kit de lustrado a petición del huésped en cortesía</t>
  </si>
  <si>
    <t>Puesto de revistas y periódicos o periódicos para lectura en recepción</t>
  </si>
  <si>
    <t xml:space="preserve">Facilitar el directorio de farmacias cercanas y/o servicio de entrega a domicilio. </t>
  </si>
  <si>
    <t>Facilitar un directorio de médicos, servicios de emergencia y hospitales para la libre elección del huésped.</t>
  </si>
  <si>
    <t>Consultorio médico en las instalaciones del inmueble</t>
  </si>
  <si>
    <t>Servicio secretarial en caso de solicitud del huésped</t>
  </si>
  <si>
    <t xml:space="preserve">Asistencia informática </t>
  </si>
  <si>
    <t>Página web propia con información y fotos del hotel</t>
  </si>
  <si>
    <t>Servicio de reservas online (propio o a través de terceros tipo Best Day, Expedia, Tripadvisor o similares)</t>
  </si>
  <si>
    <t>Tienda de flores y/o regalos y/o artesanías</t>
  </si>
  <si>
    <t>Estética o prestación del servicio a través de terceros en convenio con el hotel para prestar el servicio en las habitaciones</t>
  </si>
  <si>
    <t>Pagos con tarjeta de crédito</t>
  </si>
  <si>
    <t>Se aceptan pagos en otras monedas diferentes al peso mexicano</t>
  </si>
  <si>
    <t>Cajero automático  (ATM)</t>
  </si>
  <si>
    <t xml:space="preserve">Convenio con Agencia de viajes y tours en la ciudad o región </t>
  </si>
  <si>
    <t>Convenio para viajes turísticos en la ciudad</t>
  </si>
  <si>
    <t xml:space="preserve">Cuenta con máquinas auto expendedoras de alimentos y bebidas  funcionando de manera adecuada  y/o productos empaquetados  en la habitación </t>
  </si>
  <si>
    <t xml:space="preserve">Al menos 5 productos de bebidas y 8 de alimentos en las máquinas expendedoras y/o  en la habitación en buenas condiciones de conservación, temperatura y sin que haya pasado su fecha de caducidad </t>
  </si>
  <si>
    <t xml:space="preserve">Servicio de Valet Parking opcional </t>
  </si>
  <si>
    <t>No hay convenios para renta de autos</t>
  </si>
  <si>
    <t>Convenios con entrega del auto en el hotel o información acerca de los servicios en recepción</t>
  </si>
  <si>
    <t>Arrendadora de autos en el hotel</t>
  </si>
  <si>
    <t>Niñera (cuidado de niños mientras los adultos realizan actividades de trabajo, ocio u otra actividad personal )</t>
  </si>
  <si>
    <t>Cunas a petición de los huéspedes</t>
  </si>
  <si>
    <t>Máquina fabricadora de hielos en cada piso o prestación del servicio a petición del huésped</t>
  </si>
  <si>
    <t>No hay convenios para solicitud de servicio de taxi</t>
  </si>
  <si>
    <t>Convenios con sitios de taxis desde el hotel</t>
  </si>
  <si>
    <t>Sitio de taxis en la puerta del hotel</t>
  </si>
  <si>
    <t>El inmueble no permite animales</t>
  </si>
  <si>
    <t>Existen jaulas para dar pensión a animales de los huéspedes</t>
  </si>
  <si>
    <t>El inmueble tiene habitaciones especiales donde se permiten huéspedes y animales, las habitaciones no tienen alfombras.</t>
  </si>
  <si>
    <t>ANIMADORES</t>
  </si>
  <si>
    <t>De contar con este servicio, el personal realiza dinámicas y hace participar a los huéspedes.</t>
  </si>
  <si>
    <t>El inmueble no tiene personal destinado para este fin</t>
  </si>
  <si>
    <t>Personal multifuncional que organiza actividades recreativas y deportivas</t>
  </si>
  <si>
    <t xml:space="preserve">Personal interno o externo dedicado a la animación, 8 horas diarias </t>
  </si>
  <si>
    <t xml:space="preserve">Personal interno o externo dedicado a la animación los fines de semana </t>
  </si>
  <si>
    <t xml:space="preserve">Personal interno o externo bilingüe (español, inglés) dedicado a la animación. Al menos 12 horas diarias, especializados por función </t>
  </si>
  <si>
    <t>ATENCIÓN A QUEJAS Y PROGRAMAS DE LEALTAD</t>
  </si>
  <si>
    <t>En las áreas comunes a través de un buzón de quejas o sugerencias o directamente con recepción o gerencia del establecimiento</t>
  </si>
  <si>
    <t>Existe una persona o equipo a cargo del seguimiento de quejas, siempre se da alguna respuesta al huésped al respecto de su queja</t>
  </si>
  <si>
    <t>Sistema de Gestión de Quejas, procesos estandarizados y sistema de evaluación del servicio por parte del cliente</t>
  </si>
  <si>
    <t xml:space="preserve">Sistema de Gestión de Quejas a través de medios electrónicos (internet o sistema en la recepción del hotel), evaluación de clientes, el huésped siempre recibe una respuesta concreta a cada una de sus quejas. </t>
  </si>
  <si>
    <t>No se cuenta con programas de fidelidad o lealtad</t>
  </si>
  <si>
    <t>Se cuenta con programa de fidelidad que permiten convertir las estancias y consumos en noches de hospedaje y beneficios en programas afiliados, o programas de descuentos a clientes frecuentes</t>
  </si>
  <si>
    <t>El programa de fidelidad o lealtad está activo en al menos 10 hoteles de la misma cadena o de cadenas afiliadas</t>
  </si>
  <si>
    <t>El programa de fidelidad o lealtad  está activo en al menos 30 hoteles de la misma cadena o cadenas afiliadas</t>
  </si>
  <si>
    <t>MEDIO AMBIENTE</t>
  </si>
  <si>
    <t>SUSTENTABILIDAD</t>
  </si>
  <si>
    <t xml:space="preserve">Uso eficiente de energía eléctrica, el hotel cuenta con iluminación LED, lámparas ahorradoras y/o generadores de energía eléctrica sustentable tales que le permiten ahorros de al menos un 25% del consumo medio por categoría y región por habitación en el sector </t>
  </si>
  <si>
    <t>El hotel cuenta con programas documentados  de uso eficiente del agua</t>
  </si>
  <si>
    <t xml:space="preserve">Uso eficiente del gas, el hotel cuenta con calentadores de agua solares y/o sistemas para el incremento de la eficiencia en el uso de energía tales que le permiten ahorros en el consumo de gas de al menos un 25% del consumo medio por categoría y región por habitación en el sector. </t>
  </si>
  <si>
    <t>Selección de proveedores con criterios ambientales para las amenidades del baño</t>
  </si>
  <si>
    <t>Medidas permanentes para aumentar la conciencia de los huéspedes y Programas de separación y reciclaje de basura</t>
  </si>
  <si>
    <t>Cuenta con “Distintivo S” Sustentabilidad vigente</t>
  </si>
  <si>
    <t>HUÉSPEDES</t>
  </si>
  <si>
    <t>ACCESIBILIDAD</t>
  </si>
  <si>
    <t>No hay habitaciones adaptadas para personas con discapacidad</t>
  </si>
  <si>
    <t>El inmueble tiene al menos 1 habitación adaptada y adecuada para personas con discapacidad</t>
  </si>
  <si>
    <t>El inmueble tiene al menos 5% de sus habitaciones adaptadas y  adecuadas para personas con discapacidad, de ser posible abarcando diferentes tipos de habitación</t>
  </si>
  <si>
    <t>El inmueble cuenta con acceso adaptado para discapacitados desde la entrada y desde el estacionamiento hasta las habitaciones especiales (rampas, elevadores y pasillos en los cuales se pueda transitar en una silla de ruedas sin ayuda de otra persona)</t>
  </si>
  <si>
    <t>El inmueble cuenta con acceso adaptado para discapacitados desde la entrada y desde el estacionamiento hasta restaurantes, baños en áreas comunes y salones de conferencias  (rampas, elevadores y pasillos en los cuales se pueda transitar en una silla de ruedas sin ayuda de otra persona)</t>
  </si>
  <si>
    <t>Los baños de la habitación de discapacitados y de las áreas comunes son de dimensiones suficientes para ingresar con una silla de ruedas y cuentan con barras de apoyo</t>
  </si>
  <si>
    <t>El closet y el lavabo de la habitación de discapacitados han sido modificados para que puedan ser utilizados estando sentado en una silla de ruedas</t>
  </si>
  <si>
    <t>El espejo de la habitación de discapacitados  está inclinado para que las personas con alguna discapacidad puedan verse y/o  espejo de cuerpo completo en el baño</t>
  </si>
  <si>
    <t xml:space="preserve">1% de lugares de estacionamiento destinados  para personas con discapacidad adecuadamente señalizados </t>
  </si>
  <si>
    <t xml:space="preserve">El inmueble cuenta con tecnologías de asistencia y/o  señalamientos táctiles, visuales y/o auditivos </t>
  </si>
  <si>
    <t>CAPACITACIÓN</t>
  </si>
  <si>
    <t>No hay capacitación formal, los empleados son capacitados a través de la experiencia en el inmueble</t>
  </si>
  <si>
    <t>Se capacita al menos el 50% de la plantilla fija y eventual de forma anual,  se ofrecen cursos, talleres, seminarios y se lleva un registro de la capacitación</t>
  </si>
  <si>
    <t>Se capacita a más del  80% de la plantilla fija y eventual de forma anual,  se ofrecen cursos, talleres, seminarios y se lleva un registro de la capacitación</t>
  </si>
  <si>
    <t>Se capacita al 100% de la plantilla fija y eventual de forma anual, se ofrecen cursos, talleres, seminarios y se lleva un registro de la capacitación</t>
  </si>
  <si>
    <t>"Distintivo M"  Moderniza vigente</t>
  </si>
  <si>
    <t>Se cuenta con manuales de capacitación y perfiles de puesto para los puestos clave del hotel: recepcionista, camarista, mesero, botones y telefonista con antigüedad o última revisión menor a 2 años</t>
  </si>
  <si>
    <t>SALONES DE EVENTOS</t>
  </si>
  <si>
    <t>Cuenta con salones para la realización de eventos</t>
  </si>
  <si>
    <t>1 o 2 salones de eventos con capacidad mínima de 40 personas</t>
  </si>
  <si>
    <t>3 a 5 salones de eventos con capacidad mínima de 40 personas</t>
  </si>
  <si>
    <t>6 ó más salones de eventos con capacidad mínima de 40 personas</t>
  </si>
  <si>
    <t>REGULATORIOS</t>
  </si>
  <si>
    <t>RESPONSABILIDAD SOCIAL</t>
  </si>
  <si>
    <t>No tiene firmado e implementado el Código de Conducta Nacional para la Protección de las Niñas, Niños y Adolescentes en el Sector de los Viajes y el Turismo</t>
  </si>
  <si>
    <t>Tiene firmado e implementado el Código de Conducta Nacional para la Protección de las Niñas, Niños y Adolescentes en el Sector de los Viajes y el Turismo</t>
  </si>
  <si>
    <t>OFERTA</t>
  </si>
  <si>
    <t>DEMANDA</t>
  </si>
  <si>
    <t>VARIABLE</t>
  </si>
  <si>
    <t>NO.</t>
  </si>
  <si>
    <t>NIVEL DE CUMPLIMIENTO</t>
  </si>
  <si>
    <t>PUNTUACIÓN POR VARIABLE</t>
  </si>
  <si>
    <r>
      <t>PUNTUACIÓN</t>
    </r>
    <r>
      <rPr>
        <sz val="5"/>
        <color theme="1"/>
        <rFont val="Calibri"/>
        <family val="2"/>
        <scheme val="minor"/>
      </rPr>
      <t xml:space="preserve"> </t>
    </r>
    <r>
      <rPr>
        <sz val="8"/>
        <color theme="1"/>
        <rFont val="Calibri"/>
        <family val="2"/>
        <scheme val="minor"/>
      </rPr>
      <t>MAXIMA</t>
    </r>
  </si>
  <si>
    <t>SERVICIO DE MASAJES RESORT/HOTEL SPA</t>
  </si>
  <si>
    <t>Puntuación</t>
  </si>
  <si>
    <t>Categoría</t>
  </si>
  <si>
    <t>1 estrella</t>
  </si>
  <si>
    <t>2 estrellas</t>
  </si>
  <si>
    <t>3 estrellas</t>
  </si>
  <si>
    <t>4 estrellas</t>
  </si>
  <si>
    <t>5 estrellas</t>
  </si>
  <si>
    <t xml:space="preserve"> </t>
  </si>
  <si>
    <t>SUBSECRETARÍA DE CALIDAD Y REGULACIÓN</t>
  </si>
  <si>
    <t>DIRECCIÓN GENERAL DE CERTIFICACIÓN TURÍSTICA</t>
  </si>
  <si>
    <t>PUNTUACIÓN MÁXIMA ALCANZADA</t>
  </si>
  <si>
    <t>UNA</t>
  </si>
  <si>
    <t>DOS</t>
  </si>
  <si>
    <t>TRES</t>
  </si>
  <si>
    <t>CUATRO</t>
  </si>
  <si>
    <t>CINCO</t>
  </si>
  <si>
    <t>Arquitectura excepcional. Estilo arquitectónico propio (obra original); proyecto arquitectónico y proyecto de interiores; concepto arquitectónico suscrito por el arquitecto; curriculum del autor; plano de obra con acabados indicando materiales y colores a usar; se dispone de plano de iluminación indicando tipo de luminarias; edificios históricos con proyecto de conservación.</t>
  </si>
  <si>
    <t>Sin recepción</t>
  </si>
  <si>
    <t>No se habla español</t>
  </si>
  <si>
    <t>Espera mayor a 10 minutos</t>
  </si>
  <si>
    <t>Sin ventilación ni luz natural</t>
  </si>
  <si>
    <r>
      <t>De 12m</t>
    </r>
    <r>
      <rPr>
        <vertAlign val="superscript"/>
        <sz val="9"/>
        <color theme="1"/>
        <rFont val="Calibri"/>
        <family val="2"/>
        <scheme val="minor"/>
      </rPr>
      <t xml:space="preserve">2 </t>
    </r>
    <r>
      <rPr>
        <sz val="9"/>
        <color theme="1"/>
        <rFont val="Calibri"/>
        <family val="2"/>
        <scheme val="minor"/>
      </rPr>
      <t>a 16m</t>
    </r>
    <r>
      <rPr>
        <vertAlign val="superscript"/>
        <sz val="9"/>
        <color theme="1"/>
        <rFont val="Calibri"/>
        <family val="2"/>
        <scheme val="minor"/>
      </rPr>
      <t>2</t>
    </r>
    <r>
      <rPr>
        <sz val="9"/>
        <color theme="1"/>
        <rFont val="Calibri"/>
        <family val="2"/>
        <scheme val="minor"/>
      </rPr>
      <t xml:space="preserve"> </t>
    </r>
  </si>
  <si>
    <r>
      <t>Menos de 12m</t>
    </r>
    <r>
      <rPr>
        <vertAlign val="superscript"/>
        <sz val="9"/>
        <color theme="1"/>
        <rFont val="Calibri"/>
        <family val="2"/>
        <scheme val="minor"/>
      </rPr>
      <t xml:space="preserve">2 </t>
    </r>
  </si>
  <si>
    <t>Menos del 30% de las habitaciones cuentan con vista escénica a una plaza o jardín, monumento, avenida u otro paraje urbano, histórico o natural</t>
  </si>
  <si>
    <t>Al menos el 30% de las habitaciones cuentan con vista escénica a una plaza o jardín, monumento, avenida u otro paraje urbano, histórico o natural</t>
  </si>
  <si>
    <t>Al menos el 50% de las habitaciones y al menos un área pública cuenta con vista escénica a una plaza, jardín, monumento, lujosa avenida, lago, campo de golf, mar, montaña u otro paraje urbano, histórico o natural</t>
  </si>
  <si>
    <t>Sin sala de televisión en las áreas comunes</t>
  </si>
  <si>
    <t>Sin servicio de canales de TV local</t>
  </si>
  <si>
    <t xml:space="preserve">Inmueble sin personal de mantenimiento </t>
  </si>
  <si>
    <t xml:space="preserve">Sin instalaciones ni equipos para hacer ejercicios </t>
  </si>
  <si>
    <t xml:space="preserve">Sin atención de quejas o sugerencias </t>
  </si>
  <si>
    <t>ESTRELLAS OBTENIDAS</t>
  </si>
  <si>
    <t>SIMULADOR DEL SISTEMA DE CLASIFICACIÓN HOTELERA</t>
  </si>
  <si>
    <t xml:space="preserve">Menos de 12m2 </t>
  </si>
  <si>
    <r>
      <t xml:space="preserve">INSTRUCCIONES
</t>
    </r>
    <r>
      <rPr>
        <sz val="11"/>
        <color theme="1"/>
        <rFont val="Calibri"/>
        <family val="2"/>
        <scheme val="minor"/>
      </rPr>
      <t xml:space="preserve">Se deberá elegir la respuesta </t>
    </r>
    <r>
      <rPr>
        <b/>
        <sz val="11"/>
        <color theme="1"/>
        <rFont val="Calibri"/>
        <family val="2"/>
        <scheme val="minor"/>
      </rPr>
      <t>SI</t>
    </r>
    <r>
      <rPr>
        <sz val="11"/>
        <color theme="1"/>
        <rFont val="Calibri"/>
        <family val="2"/>
        <scheme val="minor"/>
      </rPr>
      <t xml:space="preserve">, ubicada en la "columna F",(resaltada en color anaranjado) cuando el  establecimiento de hospedaje proporcione el servicio referido en la pregunta.
Para las preguntas de opción múltiple, ubicadas en la "columna G", (resaltada en color amarillo) el establecimiento de hospedeje deberá elegir aquella que responda a los servicios ofrecidos al turista.
Una vez contestado todo el cuestionario, el simulador del Sistema de Clasificación Hotelera proporcionará la puntuación así como el número de estrellas obtenidas. 
El resultado obtenido a través del simulador NO tiene validez oficial, ya que el único mecanismo para clasificarse es mediante la plataforma del Sistema Clasificación Hotelera, alojada en la página principal de la Secretaría de Turismo. 
</t>
    </r>
    <r>
      <rPr>
        <b/>
        <sz val="11"/>
        <color theme="1"/>
        <rFont val="Calibri"/>
        <family val="2"/>
        <scheme val="minor"/>
      </rPr>
      <t>IMPORTANTE</t>
    </r>
    <r>
      <rPr>
        <sz val="11"/>
        <color theme="1"/>
        <rFont val="Calibri"/>
        <family val="2"/>
        <scheme val="minor"/>
      </rPr>
      <t xml:space="preserve">
Con la finalidad de que simulador contabilice adecuadamente las variables del cuestionario, es necesario contestar todas las preguntas que integran el cuestionario, en caso contrario, en las preguntas de la "columna G" aparecerá la leyenda N/A
</t>
    </r>
    <r>
      <rPr>
        <b/>
        <sz val="11"/>
        <color theme="1"/>
        <rFont val="Calibri"/>
        <family val="2"/>
        <scheme val="minor"/>
      </rPr>
      <t/>
    </r>
  </si>
  <si>
    <t>Cuenta con distintivos internacionales vigentes tales como: LEED, Biosphere Tourism, EDGE, Green Key, entre otros.</t>
  </si>
  <si>
    <t>Cuenta con distintivos nacionales vigentes, diferentes al Distintivo “S”, tales como: Distintivo ambiental UNAM, Certificado de Calidad Ambiental Turística, Hotel Hidro Sustentable, entre otros.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</si>
</sst>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9"/>
      <color rgb="FFFF0000"/>
      <name val="Calibri"/>
      <family val="2"/>
      <scheme val="minor"/>
    </font>
    <font>
      <sz val="9"/>
      <color rgb="FF000000"/>
      <name val="Calibri"/>
      <family val="2"/>
      <scheme val="minor"/>
    </font>
    <font>
      <vertAlign val="superscript"/>
      <sz val="9"/>
      <color theme="1"/>
      <name val="Calibri"/>
      <family val="2"/>
      <scheme val="minor"/>
    </font>
    <font>
      <sz val="8"/>
      <color theme="1"/>
      <name val="Calibri"/>
      <family val="2"/>
      <scheme val="minor"/>
    </font>
    <font>
      <sz val="5"/>
      <color theme="1"/>
      <name val="Calibri"/>
      <family val="2"/>
      <scheme val="minor"/>
    </font>
    <font>
      <b/>
      <sz val="11.5"/>
      <color theme="1"/>
      <name val="Calibri"/>
      <family val="2"/>
    </font>
    <font>
      <sz val="11.5"/>
      <color theme="1"/>
      <name val="Calibri"/>
      <family val="2"/>
    </font>
    <font>
      <sz val="10"/>
      <color theme="1"/>
      <name val="Arial"/>
      <family val="2"/>
    </font>
    <font>
      <sz val="26"/>
      <color theme="1"/>
      <name val="Calibri"/>
      <family val="2"/>
      <scheme val="minor"/>
    </font>
    <font>
      <b/>
      <sz val="20"/>
      <color theme="5" tint="-0.499984740745262"/>
      <name val="Calibri"/>
      <family val="2"/>
      <scheme val="minor"/>
    </font>
    <font>
      <b/>
      <sz val="20"/>
      <color theme="1"/>
      <name val="Calibri"/>
      <family val="2"/>
      <scheme val="minor"/>
    </font>
    <font>
      <b/>
      <sz val="20"/>
      <color rgb="FFFF0000"/>
      <name val="Calibri"/>
      <family val="2"/>
      <scheme val="minor"/>
    </font>
    <font>
      <b/>
      <u/>
      <sz val="11"/>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rgb="FF7F7F7F"/>
      </top>
      <bottom style="medium">
        <color rgb="FF7F7F7F"/>
      </bottom>
      <diagonal/>
    </border>
    <border>
      <left/>
      <right/>
      <top/>
      <bottom style="medium">
        <color rgb="FF7F7F7F"/>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5">
    <xf numFmtId="0" fontId="0" fillId="0" borderId="0" xfId="0"/>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0" fillId="0" borderId="0" xfId="0" applyFill="1"/>
    <xf numFmtId="0" fontId="0" fillId="0" borderId="0" xfId="0" applyAlignment="1"/>
    <xf numFmtId="0" fontId="0" fillId="2" borderId="5" xfId="0" applyFill="1" applyBorder="1" applyAlignment="1">
      <alignment vertical="center" wrapText="1"/>
    </xf>
    <xf numFmtId="0" fontId="2" fillId="0" borderId="0" xfId="0" applyFont="1"/>
    <xf numFmtId="0" fontId="2" fillId="0" borderId="0" xfId="0" applyFont="1" applyAlignment="1">
      <alignment horizontal="right"/>
    </xf>
    <xf numFmtId="0" fontId="0" fillId="0" borderId="1" xfId="0" applyFill="1" applyBorder="1" applyAlignment="1" applyProtection="1">
      <alignment horizontal="center" vertical="center" wrapText="1"/>
      <protection hidden="1"/>
    </xf>
    <xf numFmtId="0" fontId="0" fillId="0" borderId="6" xfId="0" applyFill="1" applyBorder="1" applyAlignment="1" applyProtection="1">
      <alignment horizontal="center" vertical="center" wrapText="1"/>
      <protection hidden="1"/>
    </xf>
    <xf numFmtId="0" fontId="0" fillId="0" borderId="2" xfId="0"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7" xfId="0" applyFont="1" applyBorder="1" applyAlignment="1" applyProtection="1">
      <alignment horizontal="justify" vertical="center" wrapText="1"/>
      <protection hidden="1"/>
    </xf>
    <xf numFmtId="0" fontId="3" fillId="0" borderId="7" xfId="0" applyFont="1" applyBorder="1" applyAlignment="1" applyProtection="1">
      <alignment horizontal="center" vertical="center" wrapText="1"/>
      <protection hidden="1"/>
    </xf>
    <xf numFmtId="0" fontId="0" fillId="0" borderId="6" xfId="0"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2" xfId="0" applyBorder="1" applyAlignment="1" applyProtection="1">
      <alignment vertical="center" wrapText="1"/>
      <protection hidden="1"/>
    </xf>
    <xf numFmtId="0" fontId="0" fillId="0" borderId="1" xfId="0" applyBorder="1" applyAlignment="1" applyProtection="1">
      <alignment vertical="center" wrapText="1"/>
      <protection hidden="1"/>
    </xf>
    <xf numFmtId="0" fontId="0" fillId="0" borderId="0" xfId="0" applyProtection="1">
      <protection hidden="1"/>
    </xf>
    <xf numFmtId="0" fontId="0" fillId="0" borderId="0" xfId="0" applyAlignment="1" applyProtection="1">
      <protection hidden="1"/>
    </xf>
    <xf numFmtId="0" fontId="0" fillId="0" borderId="0" xfId="0" applyFill="1" applyProtection="1">
      <protection hidden="1"/>
    </xf>
    <xf numFmtId="0" fontId="3" fillId="0" borderId="7" xfId="0" applyFont="1" applyFill="1" applyBorder="1" applyAlignment="1" applyProtection="1">
      <alignment vertical="center" wrapText="1"/>
      <protection hidden="1"/>
    </xf>
    <xf numFmtId="0" fontId="0" fillId="0" borderId="5" xfId="0" applyFill="1" applyBorder="1" applyAlignment="1" applyProtection="1">
      <alignment horizontal="center" vertical="center" wrapText="1"/>
      <protection hidden="1"/>
    </xf>
    <xf numFmtId="0" fontId="0" fillId="0" borderId="4" xfId="0" applyFill="1" applyBorder="1" applyAlignment="1" applyProtection="1">
      <alignment vertical="center" wrapText="1"/>
      <protection hidden="1"/>
    </xf>
    <xf numFmtId="0" fontId="0" fillId="0" borderId="4" xfId="0" applyFill="1" applyBorder="1" applyAlignment="1" applyProtection="1">
      <alignment horizontal="center" vertical="center" wrapText="1"/>
      <protection hidden="1"/>
    </xf>
    <xf numFmtId="0" fontId="3" fillId="0" borderId="2" xfId="0" applyFont="1" applyFill="1" applyBorder="1" applyAlignment="1" applyProtection="1">
      <alignment vertical="center" wrapText="1"/>
      <protection hidden="1"/>
    </xf>
    <xf numFmtId="0" fontId="5" fillId="0" borderId="1" xfId="0" applyFont="1" applyFill="1" applyBorder="1" applyAlignment="1" applyProtection="1">
      <alignment vertical="center" wrapText="1"/>
      <protection hidden="1"/>
    </xf>
    <xf numFmtId="0" fontId="5" fillId="0" borderId="7" xfId="0" applyFont="1" applyFill="1" applyBorder="1" applyAlignment="1" applyProtection="1">
      <alignment vertical="center" wrapText="1"/>
      <protection hidden="1"/>
    </xf>
    <xf numFmtId="0" fontId="3" fillId="0" borderId="1" xfId="0" applyFont="1" applyFill="1" applyBorder="1" applyAlignment="1" applyProtection="1">
      <alignment vertical="center" wrapText="1"/>
      <protection hidden="1"/>
    </xf>
    <xf numFmtId="0" fontId="0" fillId="0" borderId="6" xfId="0" applyFill="1" applyBorder="1" applyAlignment="1" applyProtection="1">
      <alignment vertical="center" wrapText="1"/>
      <protection hidden="1"/>
    </xf>
    <xf numFmtId="0" fontId="0" fillId="0" borderId="7" xfId="0" applyFill="1" applyBorder="1" applyAlignment="1" applyProtection="1">
      <alignment vertical="center" wrapText="1"/>
      <protection hidden="1"/>
    </xf>
    <xf numFmtId="0" fontId="3" fillId="0" borderId="5" xfId="0" applyFont="1" applyFill="1" applyBorder="1" applyAlignment="1" applyProtection="1">
      <alignment vertical="center" wrapText="1"/>
      <protection hidden="1"/>
    </xf>
    <xf numFmtId="0" fontId="0" fillId="0" borderId="3" xfId="0" applyFill="1" applyBorder="1" applyAlignment="1" applyProtection="1">
      <alignment horizontal="center" vertical="center" wrapText="1"/>
      <protection hidden="1"/>
    </xf>
    <xf numFmtId="0" fontId="0" fillId="0" borderId="2" xfId="0" applyFill="1" applyBorder="1" applyAlignment="1" applyProtection="1">
      <alignment vertical="center" wrapText="1"/>
      <protection hidden="1"/>
    </xf>
    <xf numFmtId="0" fontId="0" fillId="0" borderId="1" xfId="0" applyFill="1" applyBorder="1" applyAlignment="1" applyProtection="1">
      <alignment vertical="center" wrapText="1"/>
      <protection hidden="1"/>
    </xf>
    <xf numFmtId="0" fontId="0" fillId="0" borderId="0" xfId="0" applyFill="1" applyAlignment="1" applyProtection="1">
      <protection hidden="1"/>
    </xf>
    <xf numFmtId="0" fontId="3" fillId="0" borderId="9" xfId="0" applyFont="1" applyFill="1" applyBorder="1" applyAlignment="1" applyProtection="1">
      <alignment vertical="center" wrapText="1"/>
      <protection hidden="1"/>
    </xf>
    <xf numFmtId="0" fontId="0" fillId="3" borderId="1" xfId="0"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3" fillId="4" borderId="7" xfId="0" applyFont="1" applyFill="1" applyBorder="1" applyAlignment="1" applyProtection="1">
      <alignment horizontal="center" vertical="center" wrapText="1"/>
      <protection hidden="1"/>
    </xf>
    <xf numFmtId="0" fontId="0" fillId="4" borderId="1" xfId="0" applyFill="1" applyBorder="1" applyAlignment="1" applyProtection="1">
      <alignment horizontal="center" vertical="center" wrapText="1"/>
      <protection hidden="1"/>
    </xf>
    <xf numFmtId="0" fontId="0" fillId="4" borderId="6" xfId="0" applyFill="1" applyBorder="1" applyAlignment="1" applyProtection="1">
      <alignment horizontal="center" vertical="center" wrapText="1"/>
      <protection hidden="1"/>
    </xf>
    <xf numFmtId="0" fontId="0" fillId="4" borderId="7" xfId="0" applyFill="1" applyBorder="1" applyAlignment="1" applyProtection="1">
      <alignment horizontal="center" vertical="center" wrapText="1"/>
      <protection hidden="1"/>
    </xf>
    <xf numFmtId="0" fontId="0" fillId="4" borderId="2" xfId="0" applyFill="1" applyBorder="1" applyAlignment="1" applyProtection="1">
      <alignment horizontal="center" vertical="center" wrapText="1"/>
      <protection hidden="1"/>
    </xf>
    <xf numFmtId="0" fontId="0" fillId="4" borderId="5" xfId="0" applyFill="1" applyBorder="1" applyAlignment="1" applyProtection="1">
      <alignment horizontal="center" vertical="center" wrapText="1"/>
      <protection hidden="1"/>
    </xf>
    <xf numFmtId="0" fontId="0" fillId="3" borderId="4" xfId="0" applyFill="1" applyBorder="1" applyAlignment="1" applyProtection="1">
      <alignment horizontal="center" vertical="center"/>
      <protection hidden="1"/>
    </xf>
    <xf numFmtId="0" fontId="3" fillId="0" borderId="7" xfId="0" applyFont="1" applyFill="1" applyBorder="1" applyAlignment="1" applyProtection="1">
      <alignment horizontal="left" vertical="center" wrapText="1"/>
      <protection hidden="1"/>
    </xf>
    <xf numFmtId="0" fontId="3" fillId="0" borderId="1" xfId="0" applyFont="1" applyBorder="1" applyAlignment="1" applyProtection="1">
      <alignment horizontal="justify" vertical="center" wrapText="1"/>
      <protection hidden="1"/>
    </xf>
    <xf numFmtId="0" fontId="3" fillId="0" borderId="4" xfId="0" applyFont="1" applyBorder="1" applyAlignment="1" applyProtection="1">
      <alignment horizontal="justify" vertical="center" wrapText="1"/>
      <protection hidden="1"/>
    </xf>
    <xf numFmtId="0" fontId="0" fillId="0" borderId="10" xfId="0" applyBorder="1" applyProtection="1">
      <protection hidden="1"/>
    </xf>
    <xf numFmtId="0" fontId="3" fillId="0" borderId="2" xfId="0" applyFont="1" applyBorder="1" applyAlignment="1" applyProtection="1">
      <alignment horizontal="justify" vertical="center" wrapText="1"/>
      <protection hidden="1"/>
    </xf>
    <xf numFmtId="0" fontId="3" fillId="0" borderId="6" xfId="0" applyFont="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3" fillId="0" borderId="1" xfId="0" applyNumberFormat="1" applyFont="1" applyBorder="1" applyAlignment="1" applyProtection="1">
      <alignment horizontal="left" vertical="center" wrapText="1"/>
      <protection hidden="1"/>
    </xf>
    <xf numFmtId="0" fontId="0" fillId="0" borderId="5" xfId="0" applyBorder="1" applyAlignment="1" applyProtection="1">
      <alignment vertical="center" wrapText="1"/>
      <protection hidden="1"/>
    </xf>
    <xf numFmtId="0" fontId="3" fillId="0" borderId="1"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7" xfId="0" applyFont="1" applyBorder="1" applyAlignment="1" applyProtection="1">
      <alignment horizontal="center" vertical="center" wrapText="1"/>
      <protection hidden="1"/>
    </xf>
    <xf numFmtId="0" fontId="3" fillId="0" borderId="2" xfId="0" applyFont="1" applyBorder="1" applyAlignment="1" applyProtection="1">
      <alignment horizontal="left" vertical="center" wrapText="1"/>
      <protection hidden="1"/>
    </xf>
    <xf numFmtId="1" fontId="3" fillId="0" borderId="7"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0" fontId="3" fillId="0" borderId="14" xfId="0" applyFont="1" applyBorder="1" applyAlignment="1" applyProtection="1">
      <alignment horizontal="left" vertical="center" wrapText="1"/>
      <protection hidden="1"/>
    </xf>
    <xf numFmtId="0" fontId="3" fillId="0" borderId="14"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164" fontId="10" fillId="0" borderId="13" xfId="1" applyNumberFormat="1" applyFont="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0" fontId="11" fillId="0" borderId="0" xfId="0" applyFont="1" applyProtection="1">
      <protection hidden="1"/>
    </xf>
    <xf numFmtId="164" fontId="10" fillId="0" borderId="0" xfId="1" applyNumberFormat="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164" fontId="10" fillId="0" borderId="12" xfId="1" applyNumberFormat="1" applyFont="1" applyBorder="1" applyAlignment="1" applyProtection="1">
      <alignment horizontal="center" vertical="center" wrapText="1"/>
      <protection hidden="1"/>
    </xf>
    <xf numFmtId="0" fontId="10" fillId="0" borderId="12" xfId="0" applyFont="1" applyBorder="1" applyAlignment="1" applyProtection="1">
      <alignment horizontal="center" vertical="center" wrapText="1"/>
      <protection hidden="1"/>
    </xf>
    <xf numFmtId="0" fontId="0" fillId="0" borderId="0" xfId="0" quotePrefix="1" applyProtection="1">
      <protection hidden="1"/>
    </xf>
    <xf numFmtId="0" fontId="2" fillId="0" borderId="0" xfId="0" applyFont="1" applyAlignment="1">
      <alignment horizontal="right"/>
    </xf>
    <xf numFmtId="0" fontId="0" fillId="0" borderId="0" xfId="0" applyAlignment="1">
      <alignment horizontal="center"/>
    </xf>
    <xf numFmtId="0" fontId="13" fillId="0" borderId="0" xfId="0" applyFont="1" applyFill="1" applyAlignment="1" applyProtection="1">
      <alignment vertical="center"/>
      <protection hidden="1"/>
    </xf>
    <xf numFmtId="0" fontId="0" fillId="9" borderId="0" xfId="0" applyFill="1"/>
    <xf numFmtId="0" fontId="0" fillId="8" borderId="1" xfId="0" applyFill="1" applyBorder="1" applyAlignment="1" applyProtection="1">
      <alignment horizontal="center" vertical="center"/>
      <protection locked="0" hidden="1"/>
    </xf>
    <xf numFmtId="0" fontId="0" fillId="0" borderId="2" xfId="0" applyFill="1"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hidden="1"/>
    </xf>
    <xf numFmtId="0" fontId="0" fillId="0" borderId="4" xfId="0" applyFill="1" applyBorder="1" applyAlignment="1" applyProtection="1">
      <alignment horizontal="center" vertical="center" wrapText="1"/>
      <protection hidden="1"/>
    </xf>
    <xf numFmtId="0" fontId="3" fillId="7" borderId="9" xfId="0" applyFont="1" applyFill="1" applyBorder="1" applyAlignment="1" applyProtection="1">
      <alignment horizontal="left" vertical="center" wrapText="1"/>
      <protection locked="0" hidden="1"/>
    </xf>
    <xf numFmtId="0" fontId="3" fillId="7" borderId="10" xfId="0" applyFont="1" applyFill="1" applyBorder="1" applyAlignment="1" applyProtection="1">
      <alignment horizontal="left" vertical="center" wrapText="1"/>
      <protection locked="0" hidden="1"/>
    </xf>
    <xf numFmtId="0" fontId="3" fillId="7" borderId="5" xfId="0" applyFont="1" applyFill="1" applyBorder="1" applyAlignment="1" applyProtection="1">
      <alignment horizontal="left" vertical="center" wrapText="1"/>
      <protection locked="0" hidden="1"/>
    </xf>
    <xf numFmtId="0" fontId="5" fillId="7" borderId="9" xfId="0" applyFont="1" applyFill="1" applyBorder="1" applyAlignment="1" applyProtection="1">
      <alignment horizontal="left" vertical="center" wrapText="1"/>
      <protection locked="0" hidden="1"/>
    </xf>
    <xf numFmtId="0" fontId="5" fillId="7" borderId="10" xfId="0" applyFont="1" applyFill="1" applyBorder="1" applyAlignment="1" applyProtection="1">
      <alignment horizontal="left" vertical="center" wrapText="1"/>
      <protection locked="0" hidden="1"/>
    </xf>
    <xf numFmtId="0" fontId="5" fillId="7" borderId="5" xfId="0" applyFont="1" applyFill="1" applyBorder="1" applyAlignment="1" applyProtection="1">
      <alignment horizontal="left" vertical="center" wrapText="1"/>
      <protection locked="0" hidden="1"/>
    </xf>
    <xf numFmtId="0" fontId="2" fillId="0" borderId="8" xfId="0" applyFont="1" applyBorder="1" applyAlignment="1">
      <alignment horizontal="center"/>
    </xf>
    <xf numFmtId="0" fontId="2" fillId="0" borderId="0" xfId="0" applyFont="1" applyAlignment="1">
      <alignment horizontal="right"/>
    </xf>
    <xf numFmtId="0" fontId="0" fillId="0" borderId="0" xfId="0" applyAlignment="1">
      <alignment horizontal="center"/>
    </xf>
    <xf numFmtId="0" fontId="0" fillId="4" borderId="2" xfId="0" applyFill="1" applyBorder="1" applyAlignment="1" applyProtection="1">
      <alignment horizontal="center" vertical="center" wrapText="1"/>
      <protection hidden="1"/>
    </xf>
    <xf numFmtId="0" fontId="0" fillId="4" borderId="3" xfId="0" applyFill="1" applyBorder="1" applyAlignment="1" applyProtection="1">
      <alignment horizontal="center" vertical="center" wrapText="1"/>
      <protection hidden="1"/>
    </xf>
    <xf numFmtId="0" fontId="0" fillId="4" borderId="4" xfId="0" applyFill="1" applyBorder="1" applyAlignment="1" applyProtection="1">
      <alignment horizontal="center" vertical="center" wrapText="1"/>
      <protection hidden="1"/>
    </xf>
    <xf numFmtId="0" fontId="0" fillId="0" borderId="2" xfId="0" applyFill="1" applyBorder="1" applyAlignment="1" applyProtection="1">
      <alignment vertical="center" wrapText="1"/>
      <protection hidden="1"/>
    </xf>
    <xf numFmtId="0" fontId="0" fillId="0" borderId="3" xfId="0" applyFill="1" applyBorder="1" applyAlignment="1" applyProtection="1">
      <alignment vertical="center" wrapText="1"/>
      <protection hidden="1"/>
    </xf>
    <xf numFmtId="0" fontId="0" fillId="0" borderId="4" xfId="0" applyFill="1" applyBorder="1" applyAlignment="1" applyProtection="1">
      <alignment vertical="center" wrapText="1"/>
      <protection hidden="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3" fillId="7" borderId="9" xfId="0" applyNumberFormat="1" applyFont="1" applyFill="1" applyBorder="1" applyAlignment="1" applyProtection="1">
      <alignment horizontal="left" vertical="center" wrapText="1"/>
      <protection locked="0" hidden="1"/>
    </xf>
    <xf numFmtId="0" fontId="3" fillId="7" borderId="10" xfId="0" applyNumberFormat="1" applyFont="1" applyFill="1" applyBorder="1" applyAlignment="1" applyProtection="1">
      <alignment horizontal="left" vertical="center" wrapText="1"/>
      <protection locked="0" hidden="1"/>
    </xf>
    <xf numFmtId="0" fontId="3" fillId="7" borderId="5" xfId="0" applyNumberFormat="1" applyFont="1" applyFill="1" applyBorder="1" applyAlignment="1" applyProtection="1">
      <alignment horizontal="left" vertical="center" wrapText="1"/>
      <protection locked="0" hidden="1"/>
    </xf>
    <xf numFmtId="0" fontId="14" fillId="5" borderId="9" xfId="0" applyFont="1" applyFill="1" applyBorder="1" applyAlignment="1" applyProtection="1">
      <alignment horizontal="center" vertical="center"/>
      <protection hidden="1"/>
    </xf>
    <xf numFmtId="0" fontId="14" fillId="5" borderId="10" xfId="0" applyFont="1" applyFill="1" applyBorder="1" applyAlignment="1" applyProtection="1">
      <alignment horizontal="center" vertical="center"/>
      <protection hidden="1"/>
    </xf>
    <xf numFmtId="0" fontId="14" fillId="5" borderId="5" xfId="0" applyFont="1" applyFill="1" applyBorder="1" applyAlignment="1" applyProtection="1">
      <alignment horizontal="center" vertical="center"/>
      <protection hidden="1"/>
    </xf>
    <xf numFmtId="0" fontId="16" fillId="0" borderId="0" xfId="0" applyFont="1" applyAlignment="1" applyProtection="1">
      <alignment horizontal="justify" vertical="top" wrapText="1"/>
      <protection hidden="1"/>
    </xf>
    <xf numFmtId="0" fontId="0" fillId="0" borderId="0" xfId="0" applyAlignment="1" applyProtection="1">
      <alignment horizontal="justify" vertical="top"/>
      <protection hidden="1"/>
    </xf>
    <xf numFmtId="0" fontId="15" fillId="0" borderId="0" xfId="0" applyFont="1" applyFill="1" applyAlignment="1" applyProtection="1">
      <alignment horizontal="right"/>
      <protection hidden="1"/>
    </xf>
    <xf numFmtId="0" fontId="12" fillId="6" borderId="9" xfId="0" applyFont="1" applyFill="1" applyBorder="1" applyAlignment="1" applyProtection="1">
      <alignment horizontal="center"/>
      <protection hidden="1"/>
    </xf>
    <xf numFmtId="0" fontId="12" fillId="6" borderId="10" xfId="0" applyFont="1" applyFill="1" applyBorder="1" applyAlignment="1" applyProtection="1">
      <alignment horizontal="center"/>
      <protection hidden="1"/>
    </xf>
    <xf numFmtId="0" fontId="12" fillId="6" borderId="5" xfId="0" applyFont="1" applyFill="1" applyBorder="1" applyAlignment="1" applyProtection="1">
      <alignment horizontal="center"/>
      <protection hidden="1"/>
    </xf>
    <xf numFmtId="0" fontId="0" fillId="0" borderId="0" xfId="0" applyAlignment="1" applyProtection="1">
      <alignment horizontal="center" wrapText="1"/>
      <protection hidden="1"/>
    </xf>
    <xf numFmtId="0" fontId="0" fillId="0" borderId="2"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0"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378562</xdr:colOff>
      <xdr:row>0</xdr:row>
      <xdr:rowOff>1</xdr:rowOff>
    </xdr:from>
    <xdr:to>
      <xdr:col>1</xdr:col>
      <xdr:colOff>1074620</xdr:colOff>
      <xdr:row>3</xdr:row>
      <xdr:rowOff>178595</xdr:rowOff>
    </xdr:to>
    <xdr:pic>
      <xdr:nvPicPr>
        <xdr:cNvPr id="24" name="Imagen 23"/>
        <xdr:cNvPicPr>
          <a:picLocks noChangeAspect="1"/>
        </xdr:cNvPicPr>
      </xdr:nvPicPr>
      <xdr:blipFill>
        <a:blip xmlns:r="http://schemas.openxmlformats.org/officeDocument/2006/relationships" r:embed="rId1"/>
        <a:stretch>
          <a:fillRect/>
        </a:stretch>
      </xdr:blipFill>
      <xdr:spPr>
        <a:xfrm>
          <a:off x="378562" y="1"/>
          <a:ext cx="2039327" cy="764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138479</xdr:colOff>
      <xdr:row>250</xdr:row>
      <xdr:rowOff>63989</xdr:rowOff>
    </xdr:from>
    <xdr:to>
      <xdr:col>4</xdr:col>
      <xdr:colOff>914400</xdr:colOff>
      <xdr:row>251</xdr:row>
      <xdr:rowOff>3410</xdr:rowOff>
    </xdr:to>
    <xdr:grpSp>
      <xdr:nvGrpSpPr>
        <xdr:cNvPr id="3" name="Grupo 2"/>
        <xdr:cNvGrpSpPr/>
      </xdr:nvGrpSpPr>
      <xdr:grpSpPr>
        <a:xfrm>
          <a:off x="5501054" y="83741114"/>
          <a:ext cx="775921" cy="415671"/>
          <a:chOff x="5019675" y="74323575"/>
          <a:chExt cx="714375" cy="329946"/>
        </a:xfrm>
      </xdr:grpSpPr>
      <xdr:pic>
        <xdr:nvPicPr>
          <xdr:cNvPr id="4" name="Imagen 3" descr="http://upload.wikimedia.org/wikipedia/commons/thumb/7/79/StarIconGold.png/150px-StarIconGold.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9675" y="74342625"/>
            <a:ext cx="323850" cy="3108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4" descr="http://upload.wikimedia.org/wikipedia/commons/thumb/7/79/StarIconGold.png/150px-StarIconGold.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74323575"/>
            <a:ext cx="323850" cy="3108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38100</xdr:colOff>
      <xdr:row>251</xdr:row>
      <xdr:rowOff>114300</xdr:rowOff>
    </xdr:from>
    <xdr:to>
      <xdr:col>5</xdr:col>
      <xdr:colOff>0</xdr:colOff>
      <xdr:row>251</xdr:row>
      <xdr:rowOff>419100</xdr:rowOff>
    </xdr:to>
    <xdr:grpSp>
      <xdr:nvGrpSpPr>
        <xdr:cNvPr id="6" name="Grupo 5"/>
        <xdr:cNvGrpSpPr/>
      </xdr:nvGrpSpPr>
      <xdr:grpSpPr>
        <a:xfrm>
          <a:off x="5400675" y="84267675"/>
          <a:ext cx="1704975" cy="304800"/>
          <a:chOff x="5029200" y="74818875"/>
          <a:chExt cx="1114425" cy="320421"/>
        </a:xfrm>
      </xdr:grpSpPr>
      <xdr:pic>
        <xdr:nvPicPr>
          <xdr:cNvPr id="7" name="Imagen 6" descr="http://upload.wikimedia.org/wikipedia/commons/thumb/7/79/StarIconGold.png/150px-StarIconGold.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9200" y="74828400"/>
            <a:ext cx="323850" cy="3108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Imagen 7" descr="http://upload.wikimedia.org/wikipedia/commons/thumb/7/79/StarIconGold.png/150px-StarIconGold.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10200" y="74818875"/>
            <a:ext cx="323850" cy="3108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n 8" descr="http://upload.wikimedia.org/wikipedia/commons/thumb/7/79/StarIconGold.png/150px-StarIconGold.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9775" y="74828400"/>
            <a:ext cx="323850" cy="3108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4</xdr:col>
      <xdr:colOff>28575</xdr:colOff>
      <xdr:row>252</xdr:row>
      <xdr:rowOff>114299</xdr:rowOff>
    </xdr:from>
    <xdr:to>
      <xdr:col>5</xdr:col>
      <xdr:colOff>0</xdr:colOff>
      <xdr:row>252</xdr:row>
      <xdr:rowOff>390524</xdr:rowOff>
    </xdr:to>
    <xdr:grpSp>
      <xdr:nvGrpSpPr>
        <xdr:cNvPr id="10" name="Grupo 9"/>
        <xdr:cNvGrpSpPr/>
      </xdr:nvGrpSpPr>
      <xdr:grpSpPr>
        <a:xfrm>
          <a:off x="5391150" y="84743924"/>
          <a:ext cx="1714500" cy="276225"/>
          <a:chOff x="5019675" y="75276075"/>
          <a:chExt cx="1381125" cy="320421"/>
        </a:xfrm>
      </xdr:grpSpPr>
      <xdr:pic>
        <xdr:nvPicPr>
          <xdr:cNvPr id="11" name="Imagen 10" descr="http://upload.wikimedia.org/wikipedia/commons/thumb/7/79/StarIconGold.png/150px-StarIconGold.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19675" y="75276075"/>
            <a:ext cx="323850" cy="3108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agen 11" descr="http://upload.wikimedia.org/wikipedia/commons/thumb/7/79/StarIconGold.png/150px-StarIconGold.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43525" y="75285600"/>
            <a:ext cx="323850" cy="3108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Imagen 12" descr="http://upload.wikimedia.org/wikipedia/commons/thumb/7/79/StarIconGold.png/150px-StarIconGold.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76950" y="75276075"/>
            <a:ext cx="323850" cy="3108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Imagen 13" descr="http://upload.wikimedia.org/wikipedia/commons/thumb/7/79/StarIconGold.png/150px-StarIconGold.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24525" y="75285600"/>
            <a:ext cx="323850" cy="3108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4</xdr:col>
      <xdr:colOff>76200</xdr:colOff>
      <xdr:row>249</xdr:row>
      <xdr:rowOff>47625</xdr:rowOff>
    </xdr:from>
    <xdr:to>
      <xdr:col>4</xdr:col>
      <xdr:colOff>521247</xdr:colOff>
      <xdr:row>249</xdr:row>
      <xdr:rowOff>401224</xdr:rowOff>
    </xdr:to>
    <xdr:pic>
      <xdr:nvPicPr>
        <xdr:cNvPr id="22" name="Imagen 21"/>
        <xdr:cNvPicPr>
          <a:picLocks noChangeAspect="1"/>
        </xdr:cNvPicPr>
      </xdr:nvPicPr>
      <xdr:blipFill>
        <a:blip xmlns:r="http://schemas.openxmlformats.org/officeDocument/2006/relationships" r:embed="rId4"/>
        <a:stretch>
          <a:fillRect/>
        </a:stretch>
      </xdr:blipFill>
      <xdr:spPr>
        <a:xfrm>
          <a:off x="5438775" y="88877775"/>
          <a:ext cx="445047" cy="353599"/>
        </a:xfrm>
        <a:prstGeom prst="rect">
          <a:avLst/>
        </a:prstGeom>
      </xdr:spPr>
    </xdr:pic>
    <xdr:clientData/>
  </xdr:twoCellAnchor>
  <xdr:twoCellAnchor editAs="oneCell">
    <xdr:from>
      <xdr:col>4</xdr:col>
      <xdr:colOff>19050</xdr:colOff>
      <xdr:row>253</xdr:row>
      <xdr:rowOff>66675</xdr:rowOff>
    </xdr:from>
    <xdr:to>
      <xdr:col>4</xdr:col>
      <xdr:colOff>1402962</xdr:colOff>
      <xdr:row>253</xdr:row>
      <xdr:rowOff>408081</xdr:rowOff>
    </xdr:to>
    <xdr:pic>
      <xdr:nvPicPr>
        <xdr:cNvPr id="24" name="Imagen 23"/>
        <xdr:cNvPicPr>
          <a:picLocks noChangeAspect="1"/>
        </xdr:cNvPicPr>
      </xdr:nvPicPr>
      <xdr:blipFill>
        <a:blip xmlns:r="http://schemas.openxmlformats.org/officeDocument/2006/relationships" r:embed="rId5"/>
        <a:stretch>
          <a:fillRect/>
        </a:stretch>
      </xdr:blipFill>
      <xdr:spPr>
        <a:xfrm>
          <a:off x="5381625" y="90801825"/>
          <a:ext cx="1383912" cy="3414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5"/>
  <sheetViews>
    <sheetView tabSelected="1" zoomScaleNormal="100" workbookViewId="0">
      <selection activeCell="E200" sqref="E200"/>
    </sheetView>
  </sheetViews>
  <sheetFormatPr baseColWidth="10" defaultRowHeight="15" x14ac:dyDescent="0.25"/>
  <cols>
    <col min="1" max="1" width="20.140625" customWidth="1"/>
    <col min="2" max="2" width="21.42578125" customWidth="1"/>
    <col min="3" max="3" width="26.42578125" customWidth="1"/>
    <col min="5" max="5" width="59.7109375" style="4" customWidth="1"/>
    <col min="6" max="6" width="10" customWidth="1"/>
    <col min="7" max="7" width="13.85546875" customWidth="1"/>
    <col min="8" max="8" width="15.140625" style="3" customWidth="1"/>
  </cols>
  <sheetData>
    <row r="1" spans="1:10" x14ac:dyDescent="0.25">
      <c r="A1" s="94"/>
      <c r="B1" s="94"/>
    </row>
    <row r="2" spans="1:10" x14ac:dyDescent="0.25">
      <c r="A2" s="94"/>
      <c r="B2" s="94"/>
      <c r="C2" s="6"/>
      <c r="D2" s="93" t="s">
        <v>425</v>
      </c>
      <c r="E2" s="93"/>
      <c r="F2" s="93"/>
      <c r="G2" s="93"/>
      <c r="H2" s="93"/>
    </row>
    <row r="3" spans="1:10" x14ac:dyDescent="0.25">
      <c r="A3" s="94"/>
      <c r="B3" s="94"/>
      <c r="C3" s="6"/>
      <c r="D3" s="93" t="s">
        <v>426</v>
      </c>
      <c r="E3" s="93"/>
      <c r="F3" s="93"/>
      <c r="G3" s="93"/>
      <c r="H3" s="93"/>
    </row>
    <row r="4" spans="1:10" x14ac:dyDescent="0.25">
      <c r="A4" s="94"/>
      <c r="B4" s="94"/>
      <c r="C4" s="6"/>
      <c r="D4" s="7"/>
      <c r="E4" s="7"/>
      <c r="F4" s="7"/>
      <c r="G4" s="7"/>
      <c r="H4" s="7"/>
    </row>
    <row r="5" spans="1:10" x14ac:dyDescent="0.25">
      <c r="A5" s="79"/>
      <c r="B5" s="79"/>
      <c r="C5" s="6"/>
      <c r="D5" s="78"/>
      <c r="E5" s="78"/>
      <c r="F5" s="78"/>
      <c r="G5" s="78"/>
      <c r="H5" s="78"/>
    </row>
    <row r="6" spans="1:10" ht="134.25" customHeight="1" x14ac:dyDescent="0.25">
      <c r="A6" s="109" t="s">
        <v>451</v>
      </c>
      <c r="B6" s="110"/>
      <c r="C6" s="110"/>
      <c r="D6" s="110"/>
      <c r="E6" s="110"/>
      <c r="F6" s="110"/>
      <c r="G6" s="110"/>
      <c r="H6" s="110"/>
    </row>
    <row r="7" spans="1:10" x14ac:dyDescent="0.25">
      <c r="A7" s="79"/>
      <c r="B7" s="79"/>
      <c r="C7" s="6"/>
      <c r="D7" s="78"/>
      <c r="E7" s="78"/>
      <c r="F7" s="78"/>
      <c r="G7" s="78"/>
      <c r="H7" s="78"/>
    </row>
    <row r="8" spans="1:10" ht="15.75" thickBot="1" x14ac:dyDescent="0.3">
      <c r="A8" s="92" t="s">
        <v>449</v>
      </c>
      <c r="B8" s="92"/>
      <c r="C8" s="92"/>
      <c r="D8" s="92"/>
      <c r="E8" s="92"/>
      <c r="F8" s="92"/>
      <c r="G8" s="92"/>
      <c r="H8" s="92"/>
      <c r="J8" s="81"/>
    </row>
    <row r="9" spans="1:10" ht="38.25" customHeight="1" thickBot="1" x14ac:dyDescent="0.3">
      <c r="A9" s="1" t="s">
        <v>409</v>
      </c>
      <c r="B9" s="2" t="s">
        <v>410</v>
      </c>
      <c r="C9" s="2" t="s">
        <v>411</v>
      </c>
      <c r="D9" s="2" t="s">
        <v>412</v>
      </c>
      <c r="E9" s="5" t="s">
        <v>413</v>
      </c>
      <c r="F9" s="101" t="s">
        <v>414</v>
      </c>
      <c r="G9" s="102"/>
      <c r="H9" s="2" t="s">
        <v>415</v>
      </c>
    </row>
    <row r="10" spans="1:10" ht="30" customHeight="1" thickBot="1" x14ac:dyDescent="0.3">
      <c r="A10" s="83" t="s">
        <v>177</v>
      </c>
      <c r="B10" s="83" t="s">
        <v>3</v>
      </c>
      <c r="C10" s="83" t="s">
        <v>2</v>
      </c>
      <c r="D10" s="83">
        <v>1</v>
      </c>
      <c r="E10" s="40" t="s">
        <v>4</v>
      </c>
      <c r="F10" s="82" t="s">
        <v>1</v>
      </c>
      <c r="G10" s="41">
        <f>IF(+F10="si",6,0)</f>
        <v>0</v>
      </c>
      <c r="H10" s="42">
        <f>+G10</f>
        <v>0</v>
      </c>
    </row>
    <row r="11" spans="1:10" ht="37.5" customHeight="1" thickBot="1" x14ac:dyDescent="0.3">
      <c r="A11" s="84"/>
      <c r="B11" s="84"/>
      <c r="C11" s="84"/>
      <c r="D11" s="84"/>
      <c r="E11" s="25" t="s">
        <v>5</v>
      </c>
      <c r="F11" s="82" t="s">
        <v>1</v>
      </c>
      <c r="G11" s="41">
        <f>IF(+F11="si",5,0)</f>
        <v>0</v>
      </c>
      <c r="H11" s="95">
        <f>SUM(G11:G14)</f>
        <v>0</v>
      </c>
    </row>
    <row r="12" spans="1:10" ht="35.25" customHeight="1" thickBot="1" x14ac:dyDescent="0.3">
      <c r="A12" s="84"/>
      <c r="B12" s="84"/>
      <c r="C12" s="84"/>
      <c r="D12" s="84"/>
      <c r="E12" s="25" t="s">
        <v>6</v>
      </c>
      <c r="F12" s="82" t="s">
        <v>1</v>
      </c>
      <c r="G12" s="41">
        <f t="shared" ref="G12:G14" si="0">IF(+F12="si",6,0)</f>
        <v>0</v>
      </c>
      <c r="H12" s="96"/>
    </row>
    <row r="13" spans="1:10" ht="70.5" customHeight="1" thickBot="1" x14ac:dyDescent="0.3">
      <c r="A13" s="84"/>
      <c r="B13" s="84"/>
      <c r="C13" s="84"/>
      <c r="D13" s="84"/>
      <c r="E13" s="25" t="s">
        <v>7</v>
      </c>
      <c r="F13" s="82" t="s">
        <v>1</v>
      </c>
      <c r="G13" s="41">
        <f t="shared" si="0"/>
        <v>0</v>
      </c>
      <c r="H13" s="96"/>
    </row>
    <row r="14" spans="1:10" ht="42.75" customHeight="1" thickBot="1" x14ac:dyDescent="0.3">
      <c r="A14" s="85"/>
      <c r="B14" s="85"/>
      <c r="C14" s="85"/>
      <c r="D14" s="85"/>
      <c r="E14" s="25" t="s">
        <v>8</v>
      </c>
      <c r="F14" s="82" t="s">
        <v>1</v>
      </c>
      <c r="G14" s="41">
        <f t="shared" si="0"/>
        <v>0</v>
      </c>
      <c r="H14" s="97"/>
    </row>
    <row r="15" spans="1:10" ht="33.75" customHeight="1" thickBot="1" x14ac:dyDescent="0.3">
      <c r="A15" s="83" t="s">
        <v>9</v>
      </c>
      <c r="B15" s="8" t="s">
        <v>10</v>
      </c>
      <c r="C15" s="26" t="s">
        <v>11</v>
      </c>
      <c r="D15" s="9">
        <v>2</v>
      </c>
      <c r="E15" s="86" t="s">
        <v>434</v>
      </c>
      <c r="F15" s="87"/>
      <c r="G15" s="88"/>
      <c r="H15" s="43">
        <f>VLOOKUP(E15,Hoja2!$A$3:$B$7,2,FALSE)</f>
        <v>0</v>
      </c>
    </row>
    <row r="16" spans="1:10" ht="57.75" customHeight="1" thickBot="1" x14ac:dyDescent="0.3">
      <c r="A16" s="84"/>
      <c r="B16" s="83" t="s">
        <v>16</v>
      </c>
      <c r="C16" s="83" t="s">
        <v>17</v>
      </c>
      <c r="D16" s="83">
        <v>3</v>
      </c>
      <c r="E16" s="40" t="s">
        <v>18</v>
      </c>
      <c r="F16" s="82" t="s">
        <v>1</v>
      </c>
      <c r="G16" s="41">
        <f>IF(+F16="si",5,0)</f>
        <v>0</v>
      </c>
      <c r="H16" s="42">
        <f>+G16</f>
        <v>0</v>
      </c>
    </row>
    <row r="17" spans="1:8" ht="60.75" customHeight="1" thickBot="1" x14ac:dyDescent="0.3">
      <c r="A17" s="84"/>
      <c r="B17" s="85"/>
      <c r="C17" s="85"/>
      <c r="D17" s="85"/>
      <c r="E17" s="86" t="s">
        <v>436</v>
      </c>
      <c r="F17" s="87"/>
      <c r="G17" s="88"/>
      <c r="H17" s="44">
        <f>VLOOKUP(E17,Hoja2!A13:B16,2,FALSE)</f>
        <v>0</v>
      </c>
    </row>
    <row r="18" spans="1:8" ht="38.25" customHeight="1" thickBot="1" x14ac:dyDescent="0.3">
      <c r="A18" s="84"/>
      <c r="B18" s="27" t="s">
        <v>16</v>
      </c>
      <c r="C18" s="28" t="s">
        <v>22</v>
      </c>
      <c r="D18" s="28">
        <v>4</v>
      </c>
      <c r="E18" s="86" t="s">
        <v>435</v>
      </c>
      <c r="F18" s="87"/>
      <c r="G18" s="88"/>
      <c r="H18" s="45">
        <f>VLOOKUP(E18,Hoja2!A18:B24,2,FALSE)</f>
        <v>0</v>
      </c>
    </row>
    <row r="19" spans="1:8" ht="35.25" customHeight="1" thickBot="1" x14ac:dyDescent="0.3">
      <c r="A19" s="84"/>
      <c r="B19" s="83" t="s">
        <v>10</v>
      </c>
      <c r="C19" s="83" t="s">
        <v>29</v>
      </c>
      <c r="D19" s="83">
        <v>5</v>
      </c>
      <c r="E19" s="25" t="s">
        <v>30</v>
      </c>
      <c r="F19" s="82" t="s">
        <v>1</v>
      </c>
      <c r="G19" s="41">
        <f>IF(+F19="si",2,0)</f>
        <v>0</v>
      </c>
      <c r="H19" s="95">
        <f>SUM(G19:G25)</f>
        <v>0</v>
      </c>
    </row>
    <row r="20" spans="1:8" ht="32.25" customHeight="1" thickBot="1" x14ac:dyDescent="0.3">
      <c r="A20" s="84"/>
      <c r="B20" s="84"/>
      <c r="C20" s="84"/>
      <c r="D20" s="84"/>
      <c r="E20" s="25" t="s">
        <v>31</v>
      </c>
      <c r="F20" s="82" t="s">
        <v>1</v>
      </c>
      <c r="G20" s="41">
        <f>IF(+F20="si",1,0)</f>
        <v>0</v>
      </c>
      <c r="H20" s="96"/>
    </row>
    <row r="21" spans="1:8" ht="33" customHeight="1" thickBot="1" x14ac:dyDescent="0.3">
      <c r="A21" s="84"/>
      <c r="B21" s="84"/>
      <c r="C21" s="84"/>
      <c r="D21" s="84"/>
      <c r="E21" s="25" t="s">
        <v>32</v>
      </c>
      <c r="F21" s="82" t="s">
        <v>1</v>
      </c>
      <c r="G21" s="41">
        <f>IF(+F21="si",2,0)</f>
        <v>0</v>
      </c>
      <c r="H21" s="96"/>
    </row>
    <row r="22" spans="1:8" ht="30.75" customHeight="1" thickBot="1" x14ac:dyDescent="0.3">
      <c r="A22" s="84"/>
      <c r="B22" s="84"/>
      <c r="C22" s="84"/>
      <c r="D22" s="84"/>
      <c r="E22" s="25" t="s">
        <v>33</v>
      </c>
      <c r="F22" s="82" t="s">
        <v>1</v>
      </c>
      <c r="G22" s="41">
        <f>IF(+F22="si",1,0)</f>
        <v>0</v>
      </c>
      <c r="H22" s="96"/>
    </row>
    <row r="23" spans="1:8" ht="39.75" customHeight="1" thickBot="1" x14ac:dyDescent="0.3">
      <c r="A23" s="84"/>
      <c r="B23" s="84"/>
      <c r="C23" s="84"/>
      <c r="D23" s="84"/>
      <c r="E23" s="25" t="s">
        <v>34</v>
      </c>
      <c r="F23" s="82" t="s">
        <v>1</v>
      </c>
      <c r="G23" s="41">
        <f>IF(+F23="si",2,0)</f>
        <v>0</v>
      </c>
      <c r="H23" s="96"/>
    </row>
    <row r="24" spans="1:8" ht="26.25" customHeight="1" thickBot="1" x14ac:dyDescent="0.3">
      <c r="A24" s="84"/>
      <c r="B24" s="84"/>
      <c r="C24" s="84"/>
      <c r="D24" s="84"/>
      <c r="E24" s="25" t="s">
        <v>35</v>
      </c>
      <c r="F24" s="82" t="s">
        <v>1</v>
      </c>
      <c r="G24" s="41">
        <f>IF(+F24="si",1,0)</f>
        <v>0</v>
      </c>
      <c r="H24" s="96"/>
    </row>
    <row r="25" spans="1:8" ht="25.5" customHeight="1" thickBot="1" x14ac:dyDescent="0.3">
      <c r="A25" s="85"/>
      <c r="B25" s="85"/>
      <c r="C25" s="85"/>
      <c r="D25" s="85"/>
      <c r="E25" s="25" t="s">
        <v>36</v>
      </c>
      <c r="F25" s="82" t="s">
        <v>1</v>
      </c>
      <c r="G25" s="41">
        <f>IF(+F25="si",1,0)</f>
        <v>0</v>
      </c>
      <c r="H25" s="97"/>
    </row>
    <row r="26" spans="1:8" ht="27.75" customHeight="1" thickBot="1" x14ac:dyDescent="0.3">
      <c r="A26" s="83" t="s">
        <v>37</v>
      </c>
      <c r="B26" s="83" t="s">
        <v>3</v>
      </c>
      <c r="C26" s="83" t="s">
        <v>38</v>
      </c>
      <c r="D26" s="83">
        <v>6</v>
      </c>
      <c r="E26" s="25" t="s">
        <v>39</v>
      </c>
      <c r="F26" s="82" t="s">
        <v>1</v>
      </c>
      <c r="G26" s="41">
        <f>IF(+F26="si",4,0)</f>
        <v>0</v>
      </c>
      <c r="H26" s="95">
        <f>SUM(G26:G32)</f>
        <v>0</v>
      </c>
    </row>
    <row r="27" spans="1:8" ht="52.5" customHeight="1" thickBot="1" x14ac:dyDescent="0.3">
      <c r="A27" s="84"/>
      <c r="B27" s="84"/>
      <c r="C27" s="84"/>
      <c r="D27" s="84"/>
      <c r="E27" s="29" t="s">
        <v>40</v>
      </c>
      <c r="F27" s="82" t="s">
        <v>1</v>
      </c>
      <c r="G27" s="41">
        <f>IF(+F27="si",2,0)</f>
        <v>0</v>
      </c>
      <c r="H27" s="96"/>
    </row>
    <row r="28" spans="1:8" ht="66" customHeight="1" thickBot="1" x14ac:dyDescent="0.3">
      <c r="A28" s="84"/>
      <c r="B28" s="84"/>
      <c r="C28" s="84"/>
      <c r="D28" s="84"/>
      <c r="E28" s="30" t="s">
        <v>41</v>
      </c>
      <c r="F28" s="82" t="s">
        <v>1</v>
      </c>
      <c r="G28" s="41">
        <f>IF(+F28="si",3,0)</f>
        <v>0</v>
      </c>
      <c r="H28" s="96"/>
    </row>
    <row r="29" spans="1:8" ht="49.5" customHeight="1" thickBot="1" x14ac:dyDescent="0.3">
      <c r="A29" s="84"/>
      <c r="B29" s="84"/>
      <c r="C29" s="84"/>
      <c r="D29" s="84"/>
      <c r="E29" s="25" t="s">
        <v>42</v>
      </c>
      <c r="F29" s="82" t="s">
        <v>1</v>
      </c>
      <c r="G29" s="41">
        <f t="shared" ref="G29:G32" si="1">IF(+F29="si",4,0)</f>
        <v>0</v>
      </c>
      <c r="H29" s="96"/>
    </row>
    <row r="30" spans="1:8" ht="35.25" customHeight="1" thickBot="1" x14ac:dyDescent="0.3">
      <c r="A30" s="84"/>
      <c r="B30" s="84"/>
      <c r="C30" s="84"/>
      <c r="D30" s="84"/>
      <c r="E30" s="25" t="s">
        <v>43</v>
      </c>
      <c r="F30" s="82" t="s">
        <v>1</v>
      </c>
      <c r="G30" s="41">
        <f t="shared" si="1"/>
        <v>0</v>
      </c>
      <c r="H30" s="96"/>
    </row>
    <row r="31" spans="1:8" ht="27" customHeight="1" thickBot="1" x14ac:dyDescent="0.3">
      <c r="A31" s="84"/>
      <c r="B31" s="84"/>
      <c r="C31" s="84"/>
      <c r="D31" s="84"/>
      <c r="E31" s="31" t="s">
        <v>44</v>
      </c>
      <c r="F31" s="82" t="s">
        <v>1</v>
      </c>
      <c r="G31" s="41">
        <f t="shared" si="1"/>
        <v>0</v>
      </c>
      <c r="H31" s="96"/>
    </row>
    <row r="32" spans="1:8" ht="27" customHeight="1" thickBot="1" x14ac:dyDescent="0.3">
      <c r="A32" s="84"/>
      <c r="B32" s="84"/>
      <c r="C32" s="85"/>
      <c r="D32" s="85"/>
      <c r="E32" s="31" t="s">
        <v>45</v>
      </c>
      <c r="F32" s="82" t="s">
        <v>1</v>
      </c>
      <c r="G32" s="41">
        <f t="shared" si="1"/>
        <v>0</v>
      </c>
      <c r="H32" s="97"/>
    </row>
    <row r="33" spans="1:8" ht="39.75" customHeight="1" thickBot="1" x14ac:dyDescent="0.3">
      <c r="A33" s="84"/>
      <c r="B33" s="84"/>
      <c r="C33" s="83" t="s">
        <v>46</v>
      </c>
      <c r="D33" s="83">
        <v>7</v>
      </c>
      <c r="E33" s="40" t="s">
        <v>47</v>
      </c>
      <c r="F33" s="82" t="s">
        <v>1</v>
      </c>
      <c r="G33" s="41">
        <f>IF(+F33="si",5,0)</f>
        <v>0</v>
      </c>
      <c r="H33" s="42">
        <f>+G33</f>
        <v>0</v>
      </c>
    </row>
    <row r="34" spans="1:8" ht="31.5" customHeight="1" thickBot="1" x14ac:dyDescent="0.3">
      <c r="A34" s="84"/>
      <c r="B34" s="85"/>
      <c r="C34" s="84"/>
      <c r="D34" s="84"/>
      <c r="E34" s="86" t="s">
        <v>437</v>
      </c>
      <c r="F34" s="87"/>
      <c r="G34" s="88"/>
      <c r="H34" s="45">
        <f>VLOOKUP(E34,Hoja2!A26:B31,2,FALSE)</f>
        <v>0</v>
      </c>
    </row>
    <row r="35" spans="1:8" ht="36.75" customHeight="1" thickBot="1" x14ac:dyDescent="0.3">
      <c r="A35" s="84"/>
      <c r="B35" s="83" t="s">
        <v>53</v>
      </c>
      <c r="C35" s="83" t="s">
        <v>54</v>
      </c>
      <c r="D35" s="83">
        <v>8</v>
      </c>
      <c r="E35" s="25" t="s">
        <v>55</v>
      </c>
      <c r="F35" s="82" t="s">
        <v>1</v>
      </c>
      <c r="G35" s="41">
        <f>IF(+F35="si",2,0)</f>
        <v>0</v>
      </c>
      <c r="H35" s="95">
        <f>SUM(G35:G45)</f>
        <v>0</v>
      </c>
    </row>
    <row r="36" spans="1:8" ht="33" customHeight="1" thickBot="1" x14ac:dyDescent="0.3">
      <c r="A36" s="84"/>
      <c r="B36" s="84"/>
      <c r="C36" s="84"/>
      <c r="D36" s="84"/>
      <c r="E36" s="25" t="s">
        <v>56</v>
      </c>
      <c r="F36" s="82" t="s">
        <v>1</v>
      </c>
      <c r="G36" s="41">
        <f t="shared" ref="G36:G38" si="2">IF(+F36="si",2,0)</f>
        <v>0</v>
      </c>
      <c r="H36" s="96"/>
    </row>
    <row r="37" spans="1:8" ht="30.75" customHeight="1" thickBot="1" x14ac:dyDescent="0.3">
      <c r="A37" s="84"/>
      <c r="B37" s="84"/>
      <c r="C37" s="84"/>
      <c r="D37" s="84"/>
      <c r="E37" s="29" t="s">
        <v>57</v>
      </c>
      <c r="F37" s="82" t="s">
        <v>1</v>
      </c>
      <c r="G37" s="41">
        <f t="shared" si="2"/>
        <v>0</v>
      </c>
      <c r="H37" s="96"/>
    </row>
    <row r="38" spans="1:8" ht="24" customHeight="1" thickBot="1" x14ac:dyDescent="0.3">
      <c r="A38" s="84"/>
      <c r="B38" s="84"/>
      <c r="C38" s="84"/>
      <c r="D38" s="84"/>
      <c r="E38" s="29" t="s">
        <v>58</v>
      </c>
      <c r="F38" s="82" t="s">
        <v>1</v>
      </c>
      <c r="G38" s="41">
        <f t="shared" si="2"/>
        <v>0</v>
      </c>
      <c r="H38" s="96"/>
    </row>
    <row r="39" spans="1:8" ht="38.25" customHeight="1" thickBot="1" x14ac:dyDescent="0.3">
      <c r="A39" s="84"/>
      <c r="B39" s="84"/>
      <c r="C39" s="84"/>
      <c r="D39" s="84"/>
      <c r="E39" s="25" t="s">
        <v>59</v>
      </c>
      <c r="F39" s="82" t="s">
        <v>1</v>
      </c>
      <c r="G39" s="41">
        <f t="shared" ref="G39:G45" si="3">IF(+F39="si",4,0)</f>
        <v>0</v>
      </c>
      <c r="H39" s="96"/>
    </row>
    <row r="40" spans="1:8" ht="33.75" customHeight="1" thickBot="1" x14ac:dyDescent="0.3">
      <c r="A40" s="84"/>
      <c r="B40" s="84"/>
      <c r="C40" s="84"/>
      <c r="D40" s="84"/>
      <c r="E40" s="25" t="s">
        <v>60</v>
      </c>
      <c r="F40" s="82" t="s">
        <v>1</v>
      </c>
      <c r="G40" s="41">
        <f>IF(+F40="si",3,0)</f>
        <v>0</v>
      </c>
      <c r="H40" s="96"/>
    </row>
    <row r="41" spans="1:8" ht="36" customHeight="1" thickBot="1" x14ac:dyDescent="0.3">
      <c r="A41" s="84"/>
      <c r="B41" s="84"/>
      <c r="C41" s="84"/>
      <c r="D41" s="84"/>
      <c r="E41" s="25" t="s">
        <v>61</v>
      </c>
      <c r="F41" s="82" t="s">
        <v>1</v>
      </c>
      <c r="G41" s="41">
        <f t="shared" si="3"/>
        <v>0</v>
      </c>
      <c r="H41" s="96"/>
    </row>
    <row r="42" spans="1:8" ht="33.75" customHeight="1" thickBot="1" x14ac:dyDescent="0.3">
      <c r="A42" s="84"/>
      <c r="B42" s="84"/>
      <c r="C42" s="84"/>
      <c r="D42" s="84"/>
      <c r="E42" s="25" t="s">
        <v>62</v>
      </c>
      <c r="F42" s="82" t="s">
        <v>1</v>
      </c>
      <c r="G42" s="41">
        <f t="shared" si="3"/>
        <v>0</v>
      </c>
      <c r="H42" s="96"/>
    </row>
    <row r="43" spans="1:8" ht="35.25" customHeight="1" thickBot="1" x14ac:dyDescent="0.3">
      <c r="A43" s="84"/>
      <c r="B43" s="84"/>
      <c r="C43" s="84"/>
      <c r="D43" s="84"/>
      <c r="E43" s="32" t="s">
        <v>63</v>
      </c>
      <c r="F43" s="82" t="s">
        <v>1</v>
      </c>
      <c r="G43" s="41">
        <f>IF(+F43="si",3,0)</f>
        <v>0</v>
      </c>
      <c r="H43" s="96"/>
    </row>
    <row r="44" spans="1:8" ht="36.75" thickBot="1" x14ac:dyDescent="0.3">
      <c r="A44" s="84"/>
      <c r="B44" s="84"/>
      <c r="C44" s="84"/>
      <c r="D44" s="84"/>
      <c r="E44" s="25" t="s">
        <v>64</v>
      </c>
      <c r="F44" s="82" t="s">
        <v>1</v>
      </c>
      <c r="G44" s="41">
        <f t="shared" si="3"/>
        <v>0</v>
      </c>
      <c r="H44" s="96"/>
    </row>
    <row r="45" spans="1:8" ht="15.75" thickBot="1" x14ac:dyDescent="0.3">
      <c r="A45" s="84"/>
      <c r="B45" s="84"/>
      <c r="C45" s="85"/>
      <c r="D45" s="85"/>
      <c r="E45" s="25" t="s">
        <v>65</v>
      </c>
      <c r="F45" s="82" t="s">
        <v>1</v>
      </c>
      <c r="G45" s="41">
        <f t="shared" si="3"/>
        <v>0</v>
      </c>
      <c r="H45" s="97"/>
    </row>
    <row r="46" spans="1:8" ht="45.75" customHeight="1" thickBot="1" x14ac:dyDescent="0.3">
      <c r="A46" s="84"/>
      <c r="B46" s="84"/>
      <c r="C46" s="83" t="s">
        <v>66</v>
      </c>
      <c r="D46" s="83">
        <v>9</v>
      </c>
      <c r="E46" s="40" t="s">
        <v>67</v>
      </c>
      <c r="F46" s="82" t="s">
        <v>1</v>
      </c>
      <c r="G46" s="41">
        <f>IF(+F46="si",2,0)</f>
        <v>0</v>
      </c>
      <c r="H46" s="42">
        <f>+G46</f>
        <v>0</v>
      </c>
    </row>
    <row r="47" spans="1:8" ht="24" customHeight="1" thickBot="1" x14ac:dyDescent="0.3">
      <c r="A47" s="84"/>
      <c r="B47" s="84"/>
      <c r="C47" s="84"/>
      <c r="D47" s="84"/>
      <c r="E47" s="86" t="s">
        <v>450</v>
      </c>
      <c r="F47" s="87"/>
      <c r="G47" s="88"/>
      <c r="H47" s="44">
        <f>VLOOKUP(E47,Hoja2!A33:B39,2,FALSE)</f>
        <v>0</v>
      </c>
    </row>
    <row r="48" spans="1:8" ht="36.75" customHeight="1" thickBot="1" x14ac:dyDescent="0.3">
      <c r="A48" s="84"/>
      <c r="B48" s="84"/>
      <c r="C48" s="84"/>
      <c r="D48" s="84"/>
      <c r="E48" s="86" t="s">
        <v>440</v>
      </c>
      <c r="F48" s="87"/>
      <c r="G48" s="88"/>
      <c r="H48" s="44">
        <f>VLOOKUP(E48,Hoja2!A40:B43,2,FALSE)</f>
        <v>0</v>
      </c>
    </row>
    <row r="49" spans="1:8" ht="53.25" customHeight="1" thickBot="1" x14ac:dyDescent="0.3">
      <c r="A49" s="84"/>
      <c r="B49" s="84"/>
      <c r="C49" s="85"/>
      <c r="D49" s="85"/>
      <c r="E49" s="40" t="s">
        <v>74</v>
      </c>
      <c r="F49" s="82" t="s">
        <v>1</v>
      </c>
      <c r="G49" s="41">
        <f>IF(+F49="si",6,0)</f>
        <v>0</v>
      </c>
      <c r="H49" s="42">
        <f>+G49</f>
        <v>0</v>
      </c>
    </row>
    <row r="50" spans="1:8" ht="42" customHeight="1" thickBot="1" x14ac:dyDescent="0.3">
      <c r="A50" s="84"/>
      <c r="B50" s="84"/>
      <c r="C50" s="83" t="s">
        <v>75</v>
      </c>
      <c r="D50" s="83">
        <v>10</v>
      </c>
      <c r="E50" s="32" t="s">
        <v>76</v>
      </c>
      <c r="F50" s="82" t="s">
        <v>1</v>
      </c>
      <c r="G50" s="41">
        <f t="shared" ref="G50" si="4">IF(+F50="si",2,0)</f>
        <v>0</v>
      </c>
      <c r="H50" s="95">
        <f>SUM(G50:G51)</f>
        <v>0</v>
      </c>
    </row>
    <row r="51" spans="1:8" ht="24" customHeight="1" thickBot="1" x14ac:dyDescent="0.3">
      <c r="A51" s="84"/>
      <c r="B51" s="84"/>
      <c r="C51" s="84"/>
      <c r="D51" s="84"/>
      <c r="E51" s="25" t="s">
        <v>77</v>
      </c>
      <c r="F51" s="82" t="s">
        <v>1</v>
      </c>
      <c r="G51" s="41">
        <f>IF(+F51="si",3,0)</f>
        <v>0</v>
      </c>
      <c r="H51" s="97"/>
    </row>
    <row r="52" spans="1:8" ht="41.25" customHeight="1" thickBot="1" x14ac:dyDescent="0.3">
      <c r="A52" s="84"/>
      <c r="B52" s="84"/>
      <c r="C52" s="84"/>
      <c r="D52" s="84"/>
      <c r="E52" s="86" t="s">
        <v>78</v>
      </c>
      <c r="F52" s="87"/>
      <c r="G52" s="88"/>
      <c r="H52" s="46">
        <f>VLOOKUP(E52,Hoja2!A46:B50,2,FALSE)</f>
        <v>0</v>
      </c>
    </row>
    <row r="53" spans="1:8" ht="45" customHeight="1" thickBot="1" x14ac:dyDescent="0.3">
      <c r="A53" s="84"/>
      <c r="B53" s="84"/>
      <c r="C53" s="84"/>
      <c r="D53" s="84"/>
      <c r="E53" s="86" t="s">
        <v>83</v>
      </c>
      <c r="F53" s="87"/>
      <c r="G53" s="88"/>
      <c r="H53" s="44">
        <f>VLOOKUP(E53,Hoja2!A51:B55,2,FALSE)</f>
        <v>0</v>
      </c>
    </row>
    <row r="54" spans="1:8" ht="27" customHeight="1" thickBot="1" x14ac:dyDescent="0.3">
      <c r="A54" s="84"/>
      <c r="B54" s="84"/>
      <c r="C54" s="85"/>
      <c r="D54" s="85"/>
      <c r="E54" s="86" t="s">
        <v>89</v>
      </c>
      <c r="F54" s="87"/>
      <c r="G54" s="88"/>
      <c r="H54" s="44">
        <f>VLOOKUP(E54,Hoja2!A57:B59,2,FALSE)</f>
        <v>0</v>
      </c>
    </row>
    <row r="55" spans="1:8" ht="34.5" customHeight="1" thickBot="1" x14ac:dyDescent="0.3">
      <c r="A55" s="84"/>
      <c r="B55" s="84"/>
      <c r="C55" s="83" t="s">
        <v>88</v>
      </c>
      <c r="D55" s="83">
        <v>11</v>
      </c>
      <c r="E55" s="25" t="s">
        <v>92</v>
      </c>
      <c r="F55" s="82" t="s">
        <v>1</v>
      </c>
      <c r="G55" s="41">
        <f>IF(+F55="si",1,0)</f>
        <v>0</v>
      </c>
      <c r="H55" s="95">
        <f>SUM(G55:G70)</f>
        <v>0</v>
      </c>
    </row>
    <row r="56" spans="1:8" ht="23.25" customHeight="1" thickBot="1" x14ac:dyDescent="0.3">
      <c r="A56" s="84"/>
      <c r="B56" s="84"/>
      <c r="C56" s="84"/>
      <c r="D56" s="84"/>
      <c r="E56" s="25" t="s">
        <v>93</v>
      </c>
      <c r="F56" s="82" t="s">
        <v>1</v>
      </c>
      <c r="G56" s="41">
        <f t="shared" ref="G56:G57" si="5">IF(+F56="si",1,0)</f>
        <v>0</v>
      </c>
      <c r="H56" s="96"/>
    </row>
    <row r="57" spans="1:8" ht="23.25" customHeight="1" thickBot="1" x14ac:dyDescent="0.3">
      <c r="A57" s="84"/>
      <c r="B57" s="84"/>
      <c r="C57" s="84"/>
      <c r="D57" s="84"/>
      <c r="E57" s="25" t="s">
        <v>94</v>
      </c>
      <c r="F57" s="82" t="s">
        <v>1</v>
      </c>
      <c r="G57" s="41">
        <f t="shared" si="5"/>
        <v>0</v>
      </c>
      <c r="H57" s="96"/>
    </row>
    <row r="58" spans="1:8" ht="23.25" customHeight="1" thickBot="1" x14ac:dyDescent="0.3">
      <c r="A58" s="84"/>
      <c r="B58" s="84"/>
      <c r="C58" s="84"/>
      <c r="D58" s="84"/>
      <c r="E58" s="25" t="s">
        <v>95</v>
      </c>
      <c r="F58" s="82" t="s">
        <v>1</v>
      </c>
      <c r="G58" s="41">
        <f t="shared" ref="G58:G61" si="6">IF(+F58="si",2,0)</f>
        <v>0</v>
      </c>
      <c r="H58" s="96"/>
    </row>
    <row r="59" spans="1:8" ht="23.25" customHeight="1" thickBot="1" x14ac:dyDescent="0.3">
      <c r="A59" s="84"/>
      <c r="B59" s="84"/>
      <c r="C59" s="84"/>
      <c r="D59" s="84"/>
      <c r="E59" s="25" t="s">
        <v>96</v>
      </c>
      <c r="F59" s="82" t="s">
        <v>1</v>
      </c>
      <c r="G59" s="41">
        <f t="shared" si="6"/>
        <v>0</v>
      </c>
      <c r="H59" s="96"/>
    </row>
    <row r="60" spans="1:8" ht="23.25" customHeight="1" thickBot="1" x14ac:dyDescent="0.3">
      <c r="A60" s="84"/>
      <c r="B60" s="84"/>
      <c r="C60" s="84"/>
      <c r="D60" s="84"/>
      <c r="E60" s="25" t="s">
        <v>97</v>
      </c>
      <c r="F60" s="82" t="s">
        <v>1</v>
      </c>
      <c r="G60" s="41">
        <f t="shared" si="6"/>
        <v>0</v>
      </c>
      <c r="H60" s="96"/>
    </row>
    <row r="61" spans="1:8" ht="23.25" customHeight="1" thickBot="1" x14ac:dyDescent="0.3">
      <c r="A61" s="84"/>
      <c r="B61" s="84"/>
      <c r="C61" s="84"/>
      <c r="D61" s="84"/>
      <c r="E61" s="25" t="s">
        <v>98</v>
      </c>
      <c r="F61" s="82" t="s">
        <v>1</v>
      </c>
      <c r="G61" s="41">
        <f t="shared" si="6"/>
        <v>0</v>
      </c>
      <c r="H61" s="96"/>
    </row>
    <row r="62" spans="1:8" ht="23.25" customHeight="1" thickBot="1" x14ac:dyDescent="0.3">
      <c r="A62" s="84"/>
      <c r="B62" s="84"/>
      <c r="C62" s="84"/>
      <c r="D62" s="84"/>
      <c r="E62" s="25" t="s">
        <v>99</v>
      </c>
      <c r="F62" s="82" t="s">
        <v>1</v>
      </c>
      <c r="G62" s="41">
        <f>IF(+F62="si",1,0)</f>
        <v>0</v>
      </c>
      <c r="H62" s="96"/>
    </row>
    <row r="63" spans="1:8" ht="23.25" customHeight="1" thickBot="1" x14ac:dyDescent="0.3">
      <c r="A63" s="84"/>
      <c r="B63" s="84"/>
      <c r="C63" s="84"/>
      <c r="D63" s="84"/>
      <c r="E63" s="25" t="s">
        <v>100</v>
      </c>
      <c r="F63" s="82" t="s">
        <v>1</v>
      </c>
      <c r="G63" s="41">
        <f>IF(+F63="si",4,0)</f>
        <v>0</v>
      </c>
      <c r="H63" s="96"/>
    </row>
    <row r="64" spans="1:8" ht="23.25" customHeight="1" thickBot="1" x14ac:dyDescent="0.3">
      <c r="A64" s="84"/>
      <c r="B64" s="84"/>
      <c r="C64" s="84"/>
      <c r="D64" s="84"/>
      <c r="E64" s="25" t="s">
        <v>101</v>
      </c>
      <c r="F64" s="82" t="s">
        <v>1</v>
      </c>
      <c r="G64" s="41">
        <f>IF(+F64="si",8,0)</f>
        <v>0</v>
      </c>
      <c r="H64" s="96"/>
    </row>
    <row r="65" spans="1:8" ht="23.25" customHeight="1" thickBot="1" x14ac:dyDescent="0.3">
      <c r="A65" s="84"/>
      <c r="B65" s="84"/>
      <c r="C65" s="84"/>
      <c r="D65" s="84"/>
      <c r="E65" s="25" t="s">
        <v>102</v>
      </c>
      <c r="F65" s="82" t="s">
        <v>1</v>
      </c>
      <c r="G65" s="41">
        <f>IF(+F65="si",4,0)</f>
        <v>0</v>
      </c>
      <c r="H65" s="96"/>
    </row>
    <row r="66" spans="1:8" ht="23.25" customHeight="1" thickBot="1" x14ac:dyDescent="0.3">
      <c r="A66" s="84"/>
      <c r="B66" s="84"/>
      <c r="C66" s="84"/>
      <c r="D66" s="84"/>
      <c r="E66" s="25" t="s">
        <v>103</v>
      </c>
      <c r="F66" s="82" t="s">
        <v>1</v>
      </c>
      <c r="G66" s="41">
        <f>IF(+F66="si",7,0)</f>
        <v>0</v>
      </c>
      <c r="H66" s="96"/>
    </row>
    <row r="67" spans="1:8" ht="21" customHeight="1" thickBot="1" x14ac:dyDescent="0.3">
      <c r="A67" s="84"/>
      <c r="B67" s="84"/>
      <c r="C67" s="84"/>
      <c r="D67" s="84"/>
      <c r="E67" s="25" t="s">
        <v>104</v>
      </c>
      <c r="F67" s="82" t="s">
        <v>1</v>
      </c>
      <c r="G67" s="41">
        <f>IF(+F67="si",1,0)</f>
        <v>0</v>
      </c>
      <c r="H67" s="96"/>
    </row>
    <row r="68" spans="1:8" ht="23.25" customHeight="1" thickBot="1" x14ac:dyDescent="0.3">
      <c r="A68" s="84"/>
      <c r="B68" s="84"/>
      <c r="C68" s="84"/>
      <c r="D68" s="84"/>
      <c r="E68" s="25" t="s">
        <v>105</v>
      </c>
      <c r="F68" s="82" t="s">
        <v>1</v>
      </c>
      <c r="G68" s="41">
        <f t="shared" ref="G68" si="7">IF(+F68="si",2,0)</f>
        <v>0</v>
      </c>
      <c r="H68" s="96"/>
    </row>
    <row r="69" spans="1:8" ht="23.25" customHeight="1" thickBot="1" x14ac:dyDescent="0.3">
      <c r="A69" s="84"/>
      <c r="B69" s="84"/>
      <c r="C69" s="84"/>
      <c r="D69" s="84"/>
      <c r="E69" s="25" t="s">
        <v>106</v>
      </c>
      <c r="F69" s="82" t="s">
        <v>1</v>
      </c>
      <c r="G69" s="41">
        <f>IF(+F69="si",1,0)</f>
        <v>0</v>
      </c>
      <c r="H69" s="96"/>
    </row>
    <row r="70" spans="1:8" ht="23.25" customHeight="1" thickBot="1" x14ac:dyDescent="0.3">
      <c r="A70" s="84"/>
      <c r="B70" s="84"/>
      <c r="C70" s="84"/>
      <c r="D70" s="84"/>
      <c r="E70" s="25" t="s">
        <v>107</v>
      </c>
      <c r="F70" s="82" t="s">
        <v>1</v>
      </c>
      <c r="G70" s="41">
        <f t="shared" ref="G70" si="8">IF(+F70="si",2,0)</f>
        <v>0</v>
      </c>
      <c r="H70" s="97"/>
    </row>
    <row r="71" spans="1:8" ht="26.25" customHeight="1" thickBot="1" x14ac:dyDescent="0.3">
      <c r="A71" s="84"/>
      <c r="B71" s="84"/>
      <c r="C71" s="84"/>
      <c r="D71" s="84"/>
      <c r="E71" s="86" t="s">
        <v>108</v>
      </c>
      <c r="F71" s="87"/>
      <c r="G71" s="88"/>
      <c r="H71" s="47">
        <f>VLOOKUP(E71,Hoja2!A61:B63,2,FALSE)</f>
        <v>0</v>
      </c>
    </row>
    <row r="72" spans="1:8" ht="35.25" customHeight="1" thickBot="1" x14ac:dyDescent="0.3">
      <c r="A72" s="84"/>
      <c r="B72" s="84"/>
      <c r="C72" s="84"/>
      <c r="D72" s="84"/>
      <c r="E72" s="25" t="s">
        <v>111</v>
      </c>
      <c r="F72" s="82" t="s">
        <v>1</v>
      </c>
      <c r="G72" s="41">
        <f>IF(+F72="si",3,0)</f>
        <v>0</v>
      </c>
      <c r="H72" s="95">
        <f>SUM(G72:G77)</f>
        <v>0</v>
      </c>
    </row>
    <row r="73" spans="1:8" ht="22.5" customHeight="1" thickBot="1" x14ac:dyDescent="0.3">
      <c r="A73" s="84"/>
      <c r="B73" s="84"/>
      <c r="C73" s="84"/>
      <c r="D73" s="84"/>
      <c r="E73" s="25" t="s">
        <v>112</v>
      </c>
      <c r="F73" s="82" t="s">
        <v>1</v>
      </c>
      <c r="G73" s="41">
        <f>IF(+F73="si",3,0)</f>
        <v>0</v>
      </c>
      <c r="H73" s="96"/>
    </row>
    <row r="74" spans="1:8" ht="22.5" customHeight="1" thickBot="1" x14ac:dyDescent="0.3">
      <c r="A74" s="84"/>
      <c r="B74" s="84"/>
      <c r="C74" s="84"/>
      <c r="D74" s="84"/>
      <c r="E74" s="25" t="s">
        <v>113</v>
      </c>
      <c r="F74" s="82" t="s">
        <v>1</v>
      </c>
      <c r="G74" s="41">
        <f t="shared" ref="G74" si="9">IF(+F74="si",2,0)</f>
        <v>0</v>
      </c>
      <c r="H74" s="96"/>
    </row>
    <row r="75" spans="1:8" ht="22.5" customHeight="1" thickBot="1" x14ac:dyDescent="0.3">
      <c r="A75" s="84"/>
      <c r="B75" s="84"/>
      <c r="C75" s="84"/>
      <c r="D75" s="84"/>
      <c r="E75" s="25" t="s">
        <v>114</v>
      </c>
      <c r="F75" s="82" t="s">
        <v>1</v>
      </c>
      <c r="G75" s="41">
        <f>IF(+F75="si",3,0)</f>
        <v>0</v>
      </c>
      <c r="H75" s="96"/>
    </row>
    <row r="76" spans="1:8" ht="22.5" customHeight="1" thickBot="1" x14ac:dyDescent="0.3">
      <c r="A76" s="84"/>
      <c r="B76" s="84"/>
      <c r="C76" s="84"/>
      <c r="D76" s="84"/>
      <c r="E76" s="25" t="s">
        <v>115</v>
      </c>
      <c r="F76" s="82" t="s">
        <v>1</v>
      </c>
      <c r="G76" s="41">
        <f t="shared" ref="G76:G77" si="10">IF(+F76="si",2,0)</f>
        <v>0</v>
      </c>
      <c r="H76" s="96"/>
    </row>
    <row r="77" spans="1:8" ht="22.5" customHeight="1" thickBot="1" x14ac:dyDescent="0.3">
      <c r="A77" s="84"/>
      <c r="B77" s="84"/>
      <c r="C77" s="85"/>
      <c r="D77" s="85"/>
      <c r="E77" s="25" t="s">
        <v>116</v>
      </c>
      <c r="F77" s="82" t="s">
        <v>1</v>
      </c>
      <c r="G77" s="41">
        <f t="shared" si="10"/>
        <v>0</v>
      </c>
      <c r="H77" s="97"/>
    </row>
    <row r="78" spans="1:8" ht="24.75" customHeight="1" thickBot="1" x14ac:dyDescent="0.3">
      <c r="A78" s="84"/>
      <c r="B78" s="84"/>
      <c r="C78" s="83" t="s">
        <v>117</v>
      </c>
      <c r="D78" s="83">
        <v>12</v>
      </c>
      <c r="E78" s="86" t="s">
        <v>443</v>
      </c>
      <c r="F78" s="87"/>
      <c r="G78" s="88"/>
      <c r="H78" s="44">
        <f>VLOOKUP(E78,Hoja2!A65:B69,2,FALSE)</f>
        <v>0</v>
      </c>
    </row>
    <row r="79" spans="1:8" ht="23.25" customHeight="1" thickBot="1" x14ac:dyDescent="0.3">
      <c r="A79" s="84"/>
      <c r="B79" s="84"/>
      <c r="C79" s="84"/>
      <c r="D79" s="85"/>
      <c r="E79" s="86" t="s">
        <v>444</v>
      </c>
      <c r="F79" s="87"/>
      <c r="G79" s="88"/>
      <c r="H79" s="45">
        <f>VLOOKUP(E79,Hoja2!A71:B74,2,FALSE)</f>
        <v>0</v>
      </c>
    </row>
    <row r="80" spans="1:8" ht="24.75" thickBot="1" x14ac:dyDescent="0.3">
      <c r="A80" s="84"/>
      <c r="B80" s="84"/>
      <c r="C80" s="83" t="s">
        <v>125</v>
      </c>
      <c r="D80" s="83">
        <v>13</v>
      </c>
      <c r="E80" s="25" t="s">
        <v>126</v>
      </c>
      <c r="F80" s="82" t="s">
        <v>1</v>
      </c>
      <c r="G80" s="41">
        <f>IF(+F80="si",9,0)</f>
        <v>0</v>
      </c>
      <c r="H80" s="95">
        <f>SUM(G80:G81)</f>
        <v>0</v>
      </c>
    </row>
    <row r="81" spans="1:8" ht="26.25" customHeight="1" thickBot="1" x14ac:dyDescent="0.3">
      <c r="A81" s="84"/>
      <c r="B81" s="85"/>
      <c r="C81" s="85"/>
      <c r="D81" s="85"/>
      <c r="E81" s="25" t="s">
        <v>127</v>
      </c>
      <c r="F81" s="82" t="s">
        <v>1</v>
      </c>
      <c r="G81" s="41">
        <f>IF(+F81="si",8,0)</f>
        <v>0</v>
      </c>
      <c r="H81" s="97"/>
    </row>
    <row r="82" spans="1:8" ht="36.75" customHeight="1" thickBot="1" x14ac:dyDescent="0.3">
      <c r="A82" s="84"/>
      <c r="B82" s="83" t="s">
        <v>128</v>
      </c>
      <c r="C82" s="83" t="s">
        <v>129</v>
      </c>
      <c r="D82" s="83">
        <v>14</v>
      </c>
      <c r="E82" s="40" t="s">
        <v>130</v>
      </c>
      <c r="F82" s="82" t="s">
        <v>1</v>
      </c>
      <c r="G82" s="41">
        <f>IF(+F82="si",3,0)</f>
        <v>0</v>
      </c>
      <c r="H82" s="42">
        <f>+G82</f>
        <v>0</v>
      </c>
    </row>
    <row r="83" spans="1:8" ht="23.25" customHeight="1" thickBot="1" x14ac:dyDescent="0.3">
      <c r="A83" s="84"/>
      <c r="B83" s="84"/>
      <c r="C83" s="84"/>
      <c r="D83" s="84"/>
      <c r="E83" s="86" t="s">
        <v>131</v>
      </c>
      <c r="F83" s="87"/>
      <c r="G83" s="88"/>
      <c r="H83" s="44">
        <f>VLOOKUP(E83,Hoja2!A76:B78,2,FALSE)</f>
        <v>0</v>
      </c>
    </row>
    <row r="84" spans="1:8" ht="24.75" thickBot="1" x14ac:dyDescent="0.3">
      <c r="A84" s="84"/>
      <c r="B84" s="84"/>
      <c r="C84" s="84"/>
      <c r="D84" s="84"/>
      <c r="E84" s="25" t="s">
        <v>134</v>
      </c>
      <c r="F84" s="82" t="s">
        <v>1</v>
      </c>
      <c r="G84" s="41">
        <f>IF(+F84="si",4,0)</f>
        <v>0</v>
      </c>
      <c r="H84" s="95">
        <f>SUM(G84:G85)</f>
        <v>0</v>
      </c>
    </row>
    <row r="85" spans="1:8" ht="26.25" customHeight="1" thickBot="1" x14ac:dyDescent="0.3">
      <c r="A85" s="85"/>
      <c r="B85" s="85"/>
      <c r="C85" s="85"/>
      <c r="D85" s="85"/>
      <c r="E85" s="25" t="s">
        <v>135</v>
      </c>
      <c r="F85" s="82" t="s">
        <v>1</v>
      </c>
      <c r="G85" s="41">
        <f>IF(+F85="si",4,0)</f>
        <v>0</v>
      </c>
      <c r="H85" s="97"/>
    </row>
    <row r="86" spans="1:8" ht="24.75" thickBot="1" x14ac:dyDescent="0.3">
      <c r="A86" s="98" t="s">
        <v>16</v>
      </c>
      <c r="B86" s="84" t="s">
        <v>128</v>
      </c>
      <c r="C86" s="83" t="s">
        <v>136</v>
      </c>
      <c r="D86" s="9"/>
      <c r="E86" s="25" t="s">
        <v>137</v>
      </c>
      <c r="F86" s="82" t="s">
        <v>1</v>
      </c>
      <c r="G86" s="41">
        <f>IF(+F86="si",1,0)</f>
        <v>0</v>
      </c>
      <c r="H86" s="95">
        <f>SUM(G86:G91)</f>
        <v>0</v>
      </c>
    </row>
    <row r="87" spans="1:8" ht="24.75" thickBot="1" x14ac:dyDescent="0.3">
      <c r="A87" s="99"/>
      <c r="B87" s="84"/>
      <c r="C87" s="84"/>
      <c r="D87" s="9"/>
      <c r="E87" s="25" t="s">
        <v>138</v>
      </c>
      <c r="F87" s="82" t="s">
        <v>1</v>
      </c>
      <c r="G87" s="41">
        <f>IF(+F87="si",1,0)</f>
        <v>0</v>
      </c>
      <c r="H87" s="96"/>
    </row>
    <row r="88" spans="1:8" ht="24.75" thickBot="1" x14ac:dyDescent="0.3">
      <c r="A88" s="99"/>
      <c r="B88" s="84"/>
      <c r="C88" s="84"/>
      <c r="D88" s="9">
        <v>15</v>
      </c>
      <c r="E88" s="25" t="s">
        <v>139</v>
      </c>
      <c r="F88" s="82" t="s">
        <v>1</v>
      </c>
      <c r="G88" s="41">
        <f>IF(+F88="si",2,0)</f>
        <v>0</v>
      </c>
      <c r="H88" s="96"/>
    </row>
    <row r="89" spans="1:8" ht="24.75" thickBot="1" x14ac:dyDescent="0.3">
      <c r="A89" s="99"/>
      <c r="B89" s="84"/>
      <c r="C89" s="84"/>
      <c r="D89" s="33"/>
      <c r="E89" s="25" t="s">
        <v>140</v>
      </c>
      <c r="F89" s="82" t="s">
        <v>1</v>
      </c>
      <c r="G89" s="41">
        <f t="shared" ref="G89:G91" si="11">IF(+F89="si",2,0)</f>
        <v>0</v>
      </c>
      <c r="H89" s="96"/>
    </row>
    <row r="90" spans="1:8" ht="42" customHeight="1" thickBot="1" x14ac:dyDescent="0.3">
      <c r="A90" s="99"/>
      <c r="B90" s="84"/>
      <c r="C90" s="84"/>
      <c r="D90" s="33"/>
      <c r="E90" s="32" t="s">
        <v>141</v>
      </c>
      <c r="F90" s="82" t="s">
        <v>1</v>
      </c>
      <c r="G90" s="41">
        <f t="shared" si="11"/>
        <v>0</v>
      </c>
      <c r="H90" s="96"/>
    </row>
    <row r="91" spans="1:8" ht="22.5" customHeight="1" thickBot="1" x14ac:dyDescent="0.3">
      <c r="A91" s="100"/>
      <c r="B91" s="85"/>
      <c r="C91" s="85"/>
      <c r="D91" s="34"/>
      <c r="E91" s="25" t="s">
        <v>142</v>
      </c>
      <c r="F91" s="82" t="s">
        <v>1</v>
      </c>
      <c r="G91" s="41">
        <f t="shared" si="11"/>
        <v>0</v>
      </c>
      <c r="H91" s="97"/>
    </row>
    <row r="92" spans="1:8" ht="24.75" customHeight="1" thickBot="1" x14ac:dyDescent="0.3">
      <c r="A92" s="83" t="s">
        <v>143</v>
      </c>
      <c r="B92" s="83" t="s">
        <v>53</v>
      </c>
      <c r="C92" s="83" t="s">
        <v>144</v>
      </c>
      <c r="D92" s="83">
        <v>16</v>
      </c>
      <c r="E92" s="25" t="s">
        <v>145</v>
      </c>
      <c r="F92" s="82" t="s">
        <v>1</v>
      </c>
      <c r="G92" s="41">
        <f>IF(+F92="si",7,0)</f>
        <v>0</v>
      </c>
      <c r="H92" s="95">
        <f>SUM(G92:G94)</f>
        <v>0</v>
      </c>
    </row>
    <row r="93" spans="1:8" ht="22.5" customHeight="1" thickBot="1" x14ac:dyDescent="0.3">
      <c r="A93" s="84"/>
      <c r="B93" s="84"/>
      <c r="C93" s="84"/>
      <c r="D93" s="84"/>
      <c r="E93" s="25" t="s">
        <v>146</v>
      </c>
      <c r="F93" s="82" t="s">
        <v>1</v>
      </c>
      <c r="G93" s="41">
        <f>IF(+F93="si",7,0)</f>
        <v>0</v>
      </c>
      <c r="H93" s="96"/>
    </row>
    <row r="94" spans="1:8" ht="24.75" thickBot="1" x14ac:dyDescent="0.3">
      <c r="A94" s="84"/>
      <c r="B94" s="85"/>
      <c r="C94" s="85"/>
      <c r="D94" s="85"/>
      <c r="E94" s="25" t="s">
        <v>147</v>
      </c>
      <c r="F94" s="82" t="s">
        <v>1</v>
      </c>
      <c r="G94" s="41">
        <f>IF(+F94="si",4,0)</f>
        <v>0</v>
      </c>
      <c r="H94" s="97"/>
    </row>
    <row r="95" spans="1:8" ht="42" customHeight="1" thickBot="1" x14ac:dyDescent="0.3">
      <c r="A95" s="84"/>
      <c r="B95" s="83" t="s">
        <v>10</v>
      </c>
      <c r="C95" s="83" t="s">
        <v>148</v>
      </c>
      <c r="D95" s="9"/>
      <c r="E95" s="40" t="s">
        <v>149</v>
      </c>
      <c r="F95" s="82" t="s">
        <v>1</v>
      </c>
      <c r="G95" s="41">
        <f>IF(+F95="si",5,0)</f>
        <v>0</v>
      </c>
      <c r="H95" s="42">
        <f>+G95</f>
        <v>0</v>
      </c>
    </row>
    <row r="96" spans="1:8" ht="30" customHeight="1" thickBot="1" x14ac:dyDescent="0.3">
      <c r="A96" s="84"/>
      <c r="B96" s="84"/>
      <c r="C96" s="84"/>
      <c r="D96" s="9">
        <v>17</v>
      </c>
      <c r="E96" s="86" t="s">
        <v>150</v>
      </c>
      <c r="F96" s="87"/>
      <c r="G96" s="88"/>
      <c r="H96" s="45">
        <f>VLOOKUP(E96,Hoja2!A80:B83,2,FALSE)</f>
        <v>0</v>
      </c>
    </row>
    <row r="97" spans="1:8" ht="24.75" thickBot="1" x14ac:dyDescent="0.3">
      <c r="A97" s="84"/>
      <c r="B97" s="84"/>
      <c r="C97" s="84"/>
      <c r="D97" s="33"/>
      <c r="E97" s="25" t="s">
        <v>154</v>
      </c>
      <c r="F97" s="82" t="s">
        <v>1</v>
      </c>
      <c r="G97" s="41">
        <f>IF(+F97="si",4,0)</f>
        <v>0</v>
      </c>
      <c r="H97" s="95">
        <f>SUM(G97:G98)</f>
        <v>0</v>
      </c>
    </row>
    <row r="98" spans="1:8" ht="24.75" thickBot="1" x14ac:dyDescent="0.3">
      <c r="A98" s="84"/>
      <c r="B98" s="84"/>
      <c r="C98" s="85"/>
      <c r="D98" s="34"/>
      <c r="E98" s="25" t="s">
        <v>155</v>
      </c>
      <c r="F98" s="82" t="s">
        <v>1</v>
      </c>
      <c r="G98" s="41">
        <f>IF(+F98="si",4,0)</f>
        <v>0</v>
      </c>
      <c r="H98" s="97"/>
    </row>
    <row r="99" spans="1:8" ht="24.75" customHeight="1" thickBot="1" x14ac:dyDescent="0.3">
      <c r="A99" s="84"/>
      <c r="B99" s="85"/>
      <c r="C99" s="10" t="s">
        <v>156</v>
      </c>
      <c r="D99" s="8">
        <v>18</v>
      </c>
      <c r="E99" s="86" t="s">
        <v>157</v>
      </c>
      <c r="F99" s="87"/>
      <c r="G99" s="88"/>
      <c r="H99" s="45">
        <f>VLOOKUP(E99,Hoja2!A85:B89,2,FALSE)</f>
        <v>0</v>
      </c>
    </row>
    <row r="100" spans="1:8" ht="24.75" customHeight="1" thickBot="1" x14ac:dyDescent="0.3">
      <c r="A100" s="84"/>
      <c r="B100" s="83" t="s">
        <v>53</v>
      </c>
      <c r="C100" s="83" t="s">
        <v>162</v>
      </c>
      <c r="D100" s="83">
        <v>19</v>
      </c>
      <c r="E100" s="86" t="s">
        <v>163</v>
      </c>
      <c r="F100" s="87"/>
      <c r="G100" s="88"/>
      <c r="H100" s="47">
        <f>VLOOKUP(E100,Hoja2!A91:B94,2,FALSE)</f>
        <v>0</v>
      </c>
    </row>
    <row r="101" spans="1:8" ht="24.75" thickBot="1" x14ac:dyDescent="0.3">
      <c r="A101" s="84"/>
      <c r="B101" s="84"/>
      <c r="C101" s="84"/>
      <c r="D101" s="84"/>
      <c r="E101" s="25" t="s">
        <v>167</v>
      </c>
      <c r="F101" s="82" t="s">
        <v>1</v>
      </c>
      <c r="G101" s="41">
        <f>IF(+F101="si",5,0)</f>
        <v>0</v>
      </c>
      <c r="H101" s="95">
        <f>SUM(G101:G103)</f>
        <v>0</v>
      </c>
    </row>
    <row r="102" spans="1:8" ht="34.5" customHeight="1" thickBot="1" x14ac:dyDescent="0.3">
      <c r="A102" s="84"/>
      <c r="B102" s="84"/>
      <c r="C102" s="84"/>
      <c r="D102" s="84"/>
      <c r="E102" s="32" t="s">
        <v>168</v>
      </c>
      <c r="F102" s="82" t="s">
        <v>1</v>
      </c>
      <c r="G102" s="41">
        <f>IF(+F102="si",5,0)</f>
        <v>0</v>
      </c>
      <c r="H102" s="96"/>
    </row>
    <row r="103" spans="1:8" ht="32.25" customHeight="1" thickBot="1" x14ac:dyDescent="0.3">
      <c r="A103" s="84"/>
      <c r="B103" s="84"/>
      <c r="C103" s="85"/>
      <c r="D103" s="85"/>
      <c r="E103" s="25" t="s">
        <v>169</v>
      </c>
      <c r="F103" s="82" t="s">
        <v>1</v>
      </c>
      <c r="G103" s="41">
        <f>IF(+F103="si",20,0)</f>
        <v>0</v>
      </c>
      <c r="H103" s="97"/>
    </row>
    <row r="104" spans="1:8" ht="42" customHeight="1" thickBot="1" x14ac:dyDescent="0.3">
      <c r="A104" s="85"/>
      <c r="B104" s="85"/>
      <c r="C104" s="10" t="s">
        <v>170</v>
      </c>
      <c r="D104" s="10">
        <v>20</v>
      </c>
      <c r="E104" s="86" t="s">
        <v>171</v>
      </c>
      <c r="F104" s="87"/>
      <c r="G104" s="88"/>
      <c r="H104" s="45">
        <f>VLOOKUP(E104,Hoja2!A96:B101,2,FALSE)</f>
        <v>0</v>
      </c>
    </row>
    <row r="105" spans="1:8" ht="47.25" customHeight="1" thickBot="1" x14ac:dyDescent="0.3">
      <c r="A105" s="83" t="s">
        <v>177</v>
      </c>
      <c r="B105" s="83" t="s">
        <v>3</v>
      </c>
      <c r="C105" s="83" t="s">
        <v>178</v>
      </c>
      <c r="D105" s="83">
        <v>21</v>
      </c>
      <c r="E105" s="40" t="s">
        <v>179</v>
      </c>
      <c r="F105" s="82" t="s">
        <v>1</v>
      </c>
      <c r="G105" s="41">
        <f>IF(+F105="si",5,0)</f>
        <v>0</v>
      </c>
      <c r="H105" s="42">
        <f>+G105</f>
        <v>0</v>
      </c>
    </row>
    <row r="106" spans="1:8" ht="59.25" customHeight="1" thickBot="1" x14ac:dyDescent="0.3">
      <c r="A106" s="84"/>
      <c r="B106" s="84"/>
      <c r="C106" s="84"/>
      <c r="D106" s="84"/>
      <c r="E106" s="103" t="s">
        <v>180</v>
      </c>
      <c r="F106" s="104"/>
      <c r="G106" s="105"/>
      <c r="H106" s="48">
        <f>IF(E106=Hoja2!A103,0,IF(Hoja1!E106=Hoja2!A104,10,IF(E106=Hoja2!A105,15,IF(Hoja1!E106=Hoja2!A106,40,55))))</f>
        <v>0</v>
      </c>
    </row>
    <row r="107" spans="1:8" ht="24.75" customHeight="1" thickBot="1" x14ac:dyDescent="0.3">
      <c r="A107" s="84"/>
      <c r="B107" s="84"/>
      <c r="C107" s="10" t="s">
        <v>185</v>
      </c>
      <c r="D107" s="10">
        <v>22</v>
      </c>
      <c r="E107" s="86" t="s">
        <v>186</v>
      </c>
      <c r="F107" s="87"/>
      <c r="G107" s="88"/>
      <c r="H107" s="45">
        <f>VLOOKUP(E107,Hoja2!A109:B111,2,FALSE)</f>
        <v>0</v>
      </c>
    </row>
    <row r="108" spans="1:8" ht="40.5" customHeight="1" thickBot="1" x14ac:dyDescent="0.3">
      <c r="A108" s="84"/>
      <c r="B108" s="84"/>
      <c r="C108" s="83" t="s">
        <v>189</v>
      </c>
      <c r="D108" s="83">
        <v>23</v>
      </c>
      <c r="E108" s="40" t="s">
        <v>190</v>
      </c>
      <c r="F108" s="82" t="s">
        <v>1</v>
      </c>
      <c r="G108" s="41">
        <f>IF(+F108="si",1,0)</f>
        <v>0</v>
      </c>
      <c r="H108" s="42">
        <f>+G108</f>
        <v>0</v>
      </c>
    </row>
    <row r="109" spans="1:8" ht="24.75" customHeight="1" thickBot="1" x14ac:dyDescent="0.3">
      <c r="A109" s="84"/>
      <c r="B109" s="84"/>
      <c r="C109" s="84"/>
      <c r="D109" s="84"/>
      <c r="E109" s="86" t="s">
        <v>445</v>
      </c>
      <c r="F109" s="87"/>
      <c r="G109" s="88"/>
      <c r="H109" s="45">
        <f>VLOOKUP(E109,Hoja2!A113:B117,2,FALSE)</f>
        <v>0</v>
      </c>
    </row>
    <row r="110" spans="1:8" ht="36.75" customHeight="1" thickBot="1" x14ac:dyDescent="0.3">
      <c r="A110" s="84"/>
      <c r="B110" s="84"/>
      <c r="C110" s="84"/>
      <c r="D110" s="84"/>
      <c r="E110" s="86" t="s">
        <v>195</v>
      </c>
      <c r="F110" s="87"/>
      <c r="G110" s="88"/>
      <c r="H110" s="48">
        <f>IF(E110=Hoja2!A119,0,IF(Hoja1!E110=Hoja2!A120,9,18))</f>
        <v>0</v>
      </c>
    </row>
    <row r="111" spans="1:8" ht="21.75" customHeight="1" thickBot="1" x14ac:dyDescent="0.3">
      <c r="A111" s="84"/>
      <c r="B111" s="84"/>
      <c r="C111" s="83" t="s">
        <v>198</v>
      </c>
      <c r="D111" s="83">
        <v>24</v>
      </c>
      <c r="E111" s="35" t="s">
        <v>199</v>
      </c>
      <c r="F111" s="82" t="s">
        <v>1</v>
      </c>
      <c r="G111" s="41">
        <f>IF(+F111="si",0,0)</f>
        <v>0</v>
      </c>
      <c r="H111" s="95">
        <f>SUM(G111:G113)</f>
        <v>0</v>
      </c>
    </row>
    <row r="112" spans="1:8" ht="21.75" customHeight="1" thickBot="1" x14ac:dyDescent="0.3">
      <c r="A112" s="84"/>
      <c r="B112" s="84"/>
      <c r="C112" s="84"/>
      <c r="D112" s="84"/>
      <c r="E112" s="25" t="s">
        <v>200</v>
      </c>
      <c r="F112" s="82" t="s">
        <v>1</v>
      </c>
      <c r="G112" s="41">
        <f>IF(+F112="si",5,0)</f>
        <v>0</v>
      </c>
      <c r="H112" s="96"/>
    </row>
    <row r="113" spans="1:8" ht="24.75" thickBot="1" x14ac:dyDescent="0.3">
      <c r="A113" s="84"/>
      <c r="B113" s="84"/>
      <c r="C113" s="84"/>
      <c r="D113" s="84"/>
      <c r="E113" s="25" t="s">
        <v>201</v>
      </c>
      <c r="F113" s="82" t="s">
        <v>1</v>
      </c>
      <c r="G113" s="41">
        <f>IF(+F113="si",5,0)</f>
        <v>0</v>
      </c>
      <c r="H113" s="97"/>
    </row>
    <row r="114" spans="1:8" ht="30.75" customHeight="1" thickBot="1" x14ac:dyDescent="0.3">
      <c r="A114" s="84"/>
      <c r="B114" s="85"/>
      <c r="C114" s="84"/>
      <c r="D114" s="85"/>
      <c r="E114" s="86" t="s">
        <v>202</v>
      </c>
      <c r="F114" s="87"/>
      <c r="G114" s="88"/>
      <c r="H114" s="44">
        <f>VLOOKUP(E114,Hoja2!A123:B125,2,FALSE)</f>
        <v>0</v>
      </c>
    </row>
    <row r="115" spans="1:8" ht="24.75" customHeight="1" thickBot="1" x14ac:dyDescent="0.3">
      <c r="A115" s="84"/>
      <c r="B115" s="83" t="s">
        <v>53</v>
      </c>
      <c r="C115" s="83" t="s">
        <v>205</v>
      </c>
      <c r="D115" s="83">
        <v>25</v>
      </c>
      <c r="E115" s="86" t="s">
        <v>206</v>
      </c>
      <c r="F115" s="87"/>
      <c r="G115" s="88"/>
      <c r="H115" s="44">
        <f>VLOOKUP(E115,Hoja2!A126:B129,2,FALSE)</f>
        <v>0</v>
      </c>
    </row>
    <row r="116" spans="1:8" ht="31.5" customHeight="1" thickBot="1" x14ac:dyDescent="0.3">
      <c r="A116" s="84"/>
      <c r="B116" s="84"/>
      <c r="C116" s="84"/>
      <c r="D116" s="84"/>
      <c r="E116" s="25" t="s">
        <v>210</v>
      </c>
      <c r="F116" s="82" t="s">
        <v>1</v>
      </c>
      <c r="G116" s="41">
        <f>IF(+F116="si",3,0)</f>
        <v>0</v>
      </c>
      <c r="H116" s="95">
        <f>SUM(G116:G118)</f>
        <v>0</v>
      </c>
    </row>
    <row r="117" spans="1:8" ht="23.25" customHeight="1" thickBot="1" x14ac:dyDescent="0.3">
      <c r="A117" s="84"/>
      <c r="B117" s="84"/>
      <c r="C117" s="84"/>
      <c r="D117" s="84"/>
      <c r="E117" s="25" t="s">
        <v>211</v>
      </c>
      <c r="F117" s="82" t="s">
        <v>1</v>
      </c>
      <c r="G117" s="41">
        <f>IF(+F117="si",2,0)</f>
        <v>0</v>
      </c>
      <c r="H117" s="96"/>
    </row>
    <row r="118" spans="1:8" ht="25.5" customHeight="1" thickBot="1" x14ac:dyDescent="0.3">
      <c r="A118" s="85"/>
      <c r="B118" s="85"/>
      <c r="C118" s="85"/>
      <c r="D118" s="85"/>
      <c r="E118" s="25" t="s">
        <v>212</v>
      </c>
      <c r="F118" s="82" t="s">
        <v>1</v>
      </c>
      <c r="G118" s="41">
        <f>IF(+F118="si",3,0)</f>
        <v>0</v>
      </c>
      <c r="H118" s="97"/>
    </row>
    <row r="119" spans="1:8" ht="27" customHeight="1" thickBot="1" x14ac:dyDescent="0.3">
      <c r="A119" s="83" t="s">
        <v>213</v>
      </c>
      <c r="B119" s="83" t="s">
        <v>53</v>
      </c>
      <c r="C119" s="83" t="s">
        <v>214</v>
      </c>
      <c r="D119" s="83">
        <v>26</v>
      </c>
      <c r="E119" s="25" t="s">
        <v>215</v>
      </c>
      <c r="F119" s="82" t="s">
        <v>1</v>
      </c>
      <c r="G119" s="41">
        <f>IF(+F119="si",0,0)</f>
        <v>0</v>
      </c>
      <c r="H119" s="95">
        <f>SUM(G119:G123)</f>
        <v>0</v>
      </c>
    </row>
    <row r="120" spans="1:8" ht="34.5" customHeight="1" thickBot="1" x14ac:dyDescent="0.3">
      <c r="A120" s="84"/>
      <c r="B120" s="84"/>
      <c r="C120" s="84"/>
      <c r="D120" s="84"/>
      <c r="E120" s="25" t="s">
        <v>216</v>
      </c>
      <c r="F120" s="82" t="s">
        <v>1</v>
      </c>
      <c r="G120" s="41">
        <f>IF(+F120="si",2,0)</f>
        <v>0</v>
      </c>
      <c r="H120" s="96"/>
    </row>
    <row r="121" spans="1:8" ht="34.5" customHeight="1" thickBot="1" x14ac:dyDescent="0.3">
      <c r="A121" s="84"/>
      <c r="B121" s="84"/>
      <c r="C121" s="84"/>
      <c r="D121" s="84"/>
      <c r="E121" s="25" t="s">
        <v>217</v>
      </c>
      <c r="F121" s="82" t="s">
        <v>1</v>
      </c>
      <c r="G121" s="41">
        <f>IF(+F121="si",1,0)</f>
        <v>0</v>
      </c>
      <c r="H121" s="96"/>
    </row>
    <row r="122" spans="1:8" ht="34.5" customHeight="1" thickBot="1" x14ac:dyDescent="0.3">
      <c r="A122" s="84"/>
      <c r="B122" s="84"/>
      <c r="C122" s="84"/>
      <c r="D122" s="84"/>
      <c r="E122" s="25" t="s">
        <v>218</v>
      </c>
      <c r="F122" s="82" t="s">
        <v>1</v>
      </c>
      <c r="G122" s="41">
        <f>IF(+F122="si",3,0)</f>
        <v>0</v>
      </c>
      <c r="H122" s="96"/>
    </row>
    <row r="123" spans="1:8" ht="34.5" customHeight="1" thickBot="1" x14ac:dyDescent="0.3">
      <c r="A123" s="85"/>
      <c r="B123" s="85"/>
      <c r="C123" s="85"/>
      <c r="D123" s="85"/>
      <c r="E123" s="25" t="s">
        <v>219</v>
      </c>
      <c r="F123" s="82" t="s">
        <v>1</v>
      </c>
      <c r="G123" s="41">
        <f>IF(+F123="si",2,0)</f>
        <v>0</v>
      </c>
      <c r="H123" s="97"/>
    </row>
    <row r="124" spans="1:8" ht="44.25" customHeight="1" thickBot="1" x14ac:dyDescent="0.3">
      <c r="A124" s="83" t="s">
        <v>220</v>
      </c>
      <c r="B124" s="83" t="s">
        <v>3</v>
      </c>
      <c r="C124" s="83" t="s">
        <v>221</v>
      </c>
      <c r="D124" s="83">
        <v>27</v>
      </c>
      <c r="E124" s="40" t="s">
        <v>222</v>
      </c>
      <c r="F124" s="82" t="s">
        <v>1</v>
      </c>
      <c r="G124" s="41">
        <f>IF(+F124="si",5,0)</f>
        <v>0</v>
      </c>
      <c r="H124" s="42">
        <f>+G124</f>
        <v>0</v>
      </c>
    </row>
    <row r="125" spans="1:8" ht="31.5" customHeight="1" thickBot="1" x14ac:dyDescent="0.3">
      <c r="A125" s="85"/>
      <c r="B125" s="85"/>
      <c r="C125" s="85"/>
      <c r="D125" s="85"/>
      <c r="E125" s="89" t="s">
        <v>223</v>
      </c>
      <c r="F125" s="90"/>
      <c r="G125" s="91"/>
      <c r="H125" s="44">
        <f>VLOOKUP(E125,Hoja2!A131:B133,2,FALSE)</f>
        <v>0</v>
      </c>
    </row>
    <row r="126" spans="1:8" ht="30.75" customHeight="1" thickBot="1" x14ac:dyDescent="0.3">
      <c r="A126" s="83" t="s">
        <v>143</v>
      </c>
      <c r="B126" s="10" t="s">
        <v>53</v>
      </c>
      <c r="C126" s="10" t="s">
        <v>226</v>
      </c>
      <c r="D126" s="10">
        <v>28</v>
      </c>
      <c r="E126" s="86" t="s">
        <v>227</v>
      </c>
      <c r="F126" s="87"/>
      <c r="G126" s="88"/>
      <c r="H126" s="47">
        <f>VLOOKUP(E126,Hoja2!A135:B139,2,FALSE)</f>
        <v>0</v>
      </c>
    </row>
    <row r="127" spans="1:8" ht="22.5" customHeight="1" thickBot="1" x14ac:dyDescent="0.3">
      <c r="A127" s="84"/>
      <c r="B127" s="83" t="s">
        <v>53</v>
      </c>
      <c r="C127" s="83" t="s">
        <v>232</v>
      </c>
      <c r="D127" s="83">
        <v>29</v>
      </c>
      <c r="E127" s="86" t="s">
        <v>233</v>
      </c>
      <c r="F127" s="87"/>
      <c r="G127" s="88"/>
      <c r="H127" s="47">
        <f>VLOOKUP(E127,Hoja2!A140:B144,2,FALSE)</f>
        <v>0</v>
      </c>
    </row>
    <row r="128" spans="1:8" ht="22.5" customHeight="1" thickBot="1" x14ac:dyDescent="0.3">
      <c r="A128" s="36"/>
      <c r="B128" s="85"/>
      <c r="C128" s="85"/>
      <c r="D128" s="85"/>
      <c r="E128" s="40" t="s">
        <v>238</v>
      </c>
      <c r="F128" s="82" t="s">
        <v>1</v>
      </c>
      <c r="G128" s="41">
        <f>IF(+F128="si",5,0)</f>
        <v>0</v>
      </c>
      <c r="H128" s="42">
        <f>+G128</f>
        <v>0</v>
      </c>
    </row>
    <row r="129" spans="1:8" ht="24.75" customHeight="1" thickBot="1" x14ac:dyDescent="0.3">
      <c r="A129" s="83" t="s">
        <v>220</v>
      </c>
      <c r="B129" s="83" t="s">
        <v>53</v>
      </c>
      <c r="C129" s="83" t="s">
        <v>239</v>
      </c>
      <c r="D129" s="83">
        <v>30</v>
      </c>
      <c r="E129" s="32" t="s">
        <v>240</v>
      </c>
      <c r="F129" s="82" t="s">
        <v>1</v>
      </c>
      <c r="G129" s="41">
        <f>IF(+F129="si",5,0)</f>
        <v>0</v>
      </c>
      <c r="H129" s="95">
        <f>SUM(G129:G131)</f>
        <v>0</v>
      </c>
    </row>
    <row r="130" spans="1:8" ht="15.75" thickBot="1" x14ac:dyDescent="0.3">
      <c r="A130" s="84"/>
      <c r="B130" s="84"/>
      <c r="C130" s="84"/>
      <c r="D130" s="84"/>
      <c r="E130" s="25" t="s">
        <v>241</v>
      </c>
      <c r="F130" s="82" t="s">
        <v>1</v>
      </c>
      <c r="G130" s="41">
        <f>IF(+F130="si",5,0)</f>
        <v>0</v>
      </c>
      <c r="H130" s="96"/>
    </row>
    <row r="131" spans="1:8" ht="15.75" thickBot="1" x14ac:dyDescent="0.3">
      <c r="A131" s="84"/>
      <c r="B131" s="84"/>
      <c r="C131" s="84"/>
      <c r="D131" s="84"/>
      <c r="E131" s="25" t="s">
        <v>242</v>
      </c>
      <c r="F131" s="82" t="s">
        <v>1</v>
      </c>
      <c r="G131" s="41">
        <f>IF(+F131="si",5,0)</f>
        <v>0</v>
      </c>
      <c r="H131" s="97"/>
    </row>
    <row r="132" spans="1:8" ht="26.25" customHeight="1" thickBot="1" x14ac:dyDescent="0.3">
      <c r="A132" s="84"/>
      <c r="B132" s="84"/>
      <c r="C132" s="84"/>
      <c r="D132" s="85"/>
      <c r="E132" s="86" t="s">
        <v>243</v>
      </c>
      <c r="F132" s="87"/>
      <c r="G132" s="88"/>
      <c r="H132" s="44">
        <f>VLOOKUP(E132,Hoja2!A146:B150,2,FALSE)</f>
        <v>0</v>
      </c>
    </row>
    <row r="133" spans="1:8" ht="24.75" customHeight="1" thickBot="1" x14ac:dyDescent="0.3">
      <c r="A133" s="98" t="s">
        <v>248</v>
      </c>
      <c r="B133" s="83" t="s">
        <v>3</v>
      </c>
      <c r="C133" s="83" t="s">
        <v>249</v>
      </c>
      <c r="D133" s="83">
        <v>31</v>
      </c>
      <c r="E133" s="40" t="s">
        <v>250</v>
      </c>
      <c r="F133" s="82" t="s">
        <v>1</v>
      </c>
      <c r="G133" s="41">
        <f>IF(+F133="si",5,0)</f>
        <v>0</v>
      </c>
      <c r="H133" s="42">
        <f>+G133</f>
        <v>0</v>
      </c>
    </row>
    <row r="134" spans="1:8" ht="24.75" customHeight="1" thickBot="1" x14ac:dyDescent="0.3">
      <c r="A134" s="99"/>
      <c r="B134" s="84"/>
      <c r="C134" s="84"/>
      <c r="D134" s="85"/>
      <c r="E134" s="89" t="s">
        <v>251</v>
      </c>
      <c r="F134" s="90"/>
      <c r="G134" s="91"/>
      <c r="H134" s="47">
        <f>VLOOKUP(E134,Hoja2!A152:B157,2,FALSE)</f>
        <v>0</v>
      </c>
    </row>
    <row r="135" spans="1:8" ht="23.25" customHeight="1" thickBot="1" x14ac:dyDescent="0.3">
      <c r="A135" s="98" t="s">
        <v>248</v>
      </c>
      <c r="B135" s="83" t="s">
        <v>3</v>
      </c>
      <c r="C135" s="83" t="s">
        <v>257</v>
      </c>
      <c r="D135" s="83">
        <v>32</v>
      </c>
      <c r="E135" s="40" t="s">
        <v>258</v>
      </c>
      <c r="F135" s="82" t="s">
        <v>1</v>
      </c>
      <c r="G135" s="41">
        <f>IF(+F135="si",3,0)</f>
        <v>0</v>
      </c>
      <c r="H135" s="42">
        <f>+G135</f>
        <v>0</v>
      </c>
    </row>
    <row r="136" spans="1:8" ht="23.25" customHeight="1" thickBot="1" x14ac:dyDescent="0.3">
      <c r="A136" s="99"/>
      <c r="B136" s="84"/>
      <c r="C136" s="84"/>
      <c r="D136" s="84"/>
      <c r="E136" s="86" t="s">
        <v>259</v>
      </c>
      <c r="F136" s="87"/>
      <c r="G136" s="88"/>
      <c r="H136" s="45">
        <f>VLOOKUP(E136,Hoja2!A159:B163,2,FALSE)</f>
        <v>0</v>
      </c>
    </row>
    <row r="137" spans="1:8" ht="23.25" customHeight="1" thickBot="1" x14ac:dyDescent="0.3">
      <c r="A137" s="98" t="s">
        <v>220</v>
      </c>
      <c r="B137" s="83" t="s">
        <v>53</v>
      </c>
      <c r="C137" s="83" t="s">
        <v>264</v>
      </c>
      <c r="D137" s="83">
        <v>33</v>
      </c>
      <c r="E137" s="40" t="s">
        <v>265</v>
      </c>
      <c r="F137" s="82" t="s">
        <v>1</v>
      </c>
      <c r="G137" s="41">
        <f>IF(+F137="si",4,0)</f>
        <v>0</v>
      </c>
      <c r="H137" s="42">
        <f>+G137</f>
        <v>0</v>
      </c>
    </row>
    <row r="138" spans="1:8" ht="31.5" customHeight="1" thickBot="1" x14ac:dyDescent="0.3">
      <c r="A138" s="99"/>
      <c r="B138" s="84"/>
      <c r="C138" s="84"/>
      <c r="D138" s="84"/>
      <c r="E138" s="86" t="s">
        <v>266</v>
      </c>
      <c r="F138" s="87"/>
      <c r="G138" s="88"/>
      <c r="H138" s="45">
        <f>VLOOKUP(E138,Hoja2!A165:B167,2,FALSE)</f>
        <v>0</v>
      </c>
    </row>
    <row r="139" spans="1:8" ht="30.75" customHeight="1" thickBot="1" x14ac:dyDescent="0.3">
      <c r="A139" s="98" t="s">
        <v>220</v>
      </c>
      <c r="B139" s="83" t="s">
        <v>53</v>
      </c>
      <c r="C139" s="83" t="s">
        <v>269</v>
      </c>
      <c r="D139" s="83">
        <v>34</v>
      </c>
      <c r="E139" s="86" t="s">
        <v>270</v>
      </c>
      <c r="F139" s="87"/>
      <c r="G139" s="88"/>
      <c r="H139" s="44">
        <f>VLOOKUP(E139,Hoja2!A169:B170,2,FALSE)</f>
        <v>0</v>
      </c>
    </row>
    <row r="140" spans="1:8" ht="48.75" customHeight="1" thickBot="1" x14ac:dyDescent="0.3">
      <c r="A140" s="99"/>
      <c r="B140" s="84"/>
      <c r="C140" s="84"/>
      <c r="D140" s="84"/>
      <c r="E140" s="86" t="s">
        <v>446</v>
      </c>
      <c r="F140" s="87"/>
      <c r="G140" s="88"/>
      <c r="H140" s="45">
        <f>VLOOKUP(E140,Hoja2!A171:B174,2,FALSE)</f>
        <v>0</v>
      </c>
    </row>
    <row r="141" spans="1:8" ht="22.5" customHeight="1" thickBot="1" x14ac:dyDescent="0.3">
      <c r="A141" s="99"/>
      <c r="B141" s="84"/>
      <c r="C141" s="84"/>
      <c r="D141" s="84"/>
      <c r="E141" s="25" t="s">
        <v>275</v>
      </c>
      <c r="F141" s="82" t="s">
        <v>1</v>
      </c>
      <c r="G141" s="49">
        <f>IF(+F141="si",2,0)</f>
        <v>0</v>
      </c>
      <c r="H141" s="95">
        <f>SUM(G141:G142)</f>
        <v>0</v>
      </c>
    </row>
    <row r="142" spans="1:8" ht="22.5" customHeight="1" thickBot="1" x14ac:dyDescent="0.3">
      <c r="A142" s="100"/>
      <c r="B142" s="85"/>
      <c r="C142" s="85"/>
      <c r="D142" s="85"/>
      <c r="E142" s="25" t="s">
        <v>276</v>
      </c>
      <c r="F142" s="82" t="s">
        <v>1</v>
      </c>
      <c r="G142" s="41">
        <f>IF(+F142="si",4,0)</f>
        <v>0</v>
      </c>
      <c r="H142" s="97"/>
    </row>
    <row r="143" spans="1:8" ht="39" customHeight="1" thickBot="1" x14ac:dyDescent="0.3">
      <c r="A143" s="98" t="s">
        <v>220</v>
      </c>
      <c r="B143" s="83" t="s">
        <v>53</v>
      </c>
      <c r="C143" s="83" t="s">
        <v>277</v>
      </c>
      <c r="D143" s="83">
        <v>35</v>
      </c>
      <c r="E143" s="86" t="s">
        <v>278</v>
      </c>
      <c r="F143" s="87"/>
      <c r="G143" s="88"/>
      <c r="H143" s="48">
        <f>IF(E143=Hoja2!A176,0,IF(Hoja1!E143=Hoja2!A177,5,IF(E143=Hoja2!A178,10,15)))</f>
        <v>0</v>
      </c>
    </row>
    <row r="144" spans="1:8" ht="24.75" customHeight="1" thickBot="1" x14ac:dyDescent="0.3">
      <c r="A144" s="99"/>
      <c r="B144" s="84"/>
      <c r="C144" s="84"/>
      <c r="D144" s="84"/>
      <c r="E144" s="86" t="s">
        <v>282</v>
      </c>
      <c r="F144" s="87"/>
      <c r="G144" s="88"/>
      <c r="H144" s="47">
        <f>VLOOKUP(E144,Hoja2!A180:B182,2,FALSE)</f>
        <v>0</v>
      </c>
    </row>
    <row r="145" spans="1:8" ht="36.75" thickBot="1" x14ac:dyDescent="0.3">
      <c r="A145" s="98" t="s">
        <v>213</v>
      </c>
      <c r="B145" s="83" t="s">
        <v>53</v>
      </c>
      <c r="C145" s="83" t="s">
        <v>285</v>
      </c>
      <c r="D145" s="83">
        <v>36</v>
      </c>
      <c r="E145" s="25" t="s">
        <v>286</v>
      </c>
      <c r="F145" s="82" t="s">
        <v>1</v>
      </c>
      <c r="G145" s="49">
        <f>IF(+F145="si",5,0)</f>
        <v>0</v>
      </c>
      <c r="H145" s="95">
        <f>SUM(G145:G147)</f>
        <v>0</v>
      </c>
    </row>
    <row r="146" spans="1:8" ht="15.75" thickBot="1" x14ac:dyDescent="0.3">
      <c r="A146" s="99"/>
      <c r="B146" s="84"/>
      <c r="C146" s="84"/>
      <c r="D146" s="84"/>
      <c r="E146" s="25" t="s">
        <v>287</v>
      </c>
      <c r="F146" s="82" t="s">
        <v>1</v>
      </c>
      <c r="G146" s="49">
        <f t="shared" ref="G146:G147" si="12">IF(+F146="si",5,0)</f>
        <v>0</v>
      </c>
      <c r="H146" s="96"/>
    </row>
    <row r="147" spans="1:8" ht="15.75" thickBot="1" x14ac:dyDescent="0.3">
      <c r="A147" s="100"/>
      <c r="B147" s="85"/>
      <c r="C147" s="85"/>
      <c r="D147" s="85"/>
      <c r="E147" s="25" t="s">
        <v>288</v>
      </c>
      <c r="F147" s="82" t="s">
        <v>1</v>
      </c>
      <c r="G147" s="49">
        <f t="shared" si="12"/>
        <v>0</v>
      </c>
      <c r="H147" s="97"/>
    </row>
    <row r="148" spans="1:8" ht="24.75" customHeight="1" thickBot="1" x14ac:dyDescent="0.3">
      <c r="A148" s="98" t="s">
        <v>213</v>
      </c>
      <c r="B148" s="83" t="s">
        <v>53</v>
      </c>
      <c r="C148" s="83" t="s">
        <v>289</v>
      </c>
      <c r="D148" s="83">
        <v>37</v>
      </c>
      <c r="E148" s="40" t="s">
        <v>290</v>
      </c>
      <c r="F148" s="82" t="s">
        <v>1</v>
      </c>
      <c r="G148" s="41">
        <f>IF(+F148="si",2,0)</f>
        <v>0</v>
      </c>
      <c r="H148" s="42">
        <f>+G148</f>
        <v>0</v>
      </c>
    </row>
    <row r="149" spans="1:8" ht="24.75" customHeight="1" thickBot="1" x14ac:dyDescent="0.3">
      <c r="A149" s="99"/>
      <c r="B149" s="84"/>
      <c r="C149" s="84"/>
      <c r="D149" s="84"/>
      <c r="E149" s="86" t="s">
        <v>291</v>
      </c>
      <c r="F149" s="87"/>
      <c r="G149" s="88"/>
      <c r="H149" s="45">
        <f>VLOOKUP(E149,Hoja2!A184:B187,2,FALSE)</f>
        <v>0</v>
      </c>
    </row>
    <row r="150" spans="1:8" ht="20.25" customHeight="1" thickBot="1" x14ac:dyDescent="0.3">
      <c r="A150" s="100"/>
      <c r="B150" s="85"/>
      <c r="C150" s="85"/>
      <c r="D150" s="85"/>
      <c r="E150" s="40" t="s">
        <v>295</v>
      </c>
      <c r="F150" s="82" t="s">
        <v>1</v>
      </c>
      <c r="G150" s="41">
        <f>IF(+F150="si",5,0)</f>
        <v>0</v>
      </c>
      <c r="H150" s="42">
        <f>+G150</f>
        <v>0</v>
      </c>
    </row>
    <row r="151" spans="1:8" ht="36.75" customHeight="1" thickBot="1" x14ac:dyDescent="0.3">
      <c r="A151" s="37" t="s">
        <v>177</v>
      </c>
      <c r="B151" s="10" t="s">
        <v>53</v>
      </c>
      <c r="C151" s="10" t="s">
        <v>296</v>
      </c>
      <c r="D151" s="10">
        <v>38</v>
      </c>
      <c r="E151" s="86" t="s">
        <v>297</v>
      </c>
      <c r="F151" s="87"/>
      <c r="G151" s="88"/>
      <c r="H151" s="44">
        <f>VLOOKUP(E151,Hoja2!A189:B194,2,FALSE)</f>
        <v>0</v>
      </c>
    </row>
    <row r="152" spans="1:8" ht="39.75" customHeight="1" thickBot="1" x14ac:dyDescent="0.3">
      <c r="A152" s="38" t="s">
        <v>213</v>
      </c>
      <c r="B152" s="8" t="s">
        <v>53</v>
      </c>
      <c r="C152" s="8" t="s">
        <v>303</v>
      </c>
      <c r="D152" s="8">
        <v>39</v>
      </c>
      <c r="E152" s="86" t="s">
        <v>304</v>
      </c>
      <c r="F152" s="87"/>
      <c r="G152" s="88"/>
      <c r="H152" s="44">
        <f>VLOOKUP(E152,Hoja2!A195:B199,2,FALSE)</f>
        <v>0</v>
      </c>
    </row>
    <row r="153" spans="1:8" ht="30.75" customHeight="1" thickBot="1" x14ac:dyDescent="0.3">
      <c r="A153" s="83" t="s">
        <v>213</v>
      </c>
      <c r="B153" s="83" t="s">
        <v>53</v>
      </c>
      <c r="C153" s="83" t="s">
        <v>416</v>
      </c>
      <c r="D153" s="83">
        <v>40</v>
      </c>
      <c r="E153" s="25" t="s">
        <v>309</v>
      </c>
      <c r="F153" s="82" t="s">
        <v>1</v>
      </c>
      <c r="G153" s="49">
        <f>IF(+F153="si",0,0)</f>
        <v>0</v>
      </c>
      <c r="H153" s="95">
        <f>SUM(G153:G159)</f>
        <v>0</v>
      </c>
    </row>
    <row r="154" spans="1:8" ht="36.75" thickBot="1" x14ac:dyDescent="0.3">
      <c r="A154" s="84"/>
      <c r="B154" s="84"/>
      <c r="C154" s="84"/>
      <c r="D154" s="84"/>
      <c r="E154" s="25" t="s">
        <v>310</v>
      </c>
      <c r="F154" s="82" t="s">
        <v>1</v>
      </c>
      <c r="G154" s="49">
        <f>IF(+F154="si",3,0)</f>
        <v>0</v>
      </c>
      <c r="H154" s="96"/>
    </row>
    <row r="155" spans="1:8" ht="24.75" thickBot="1" x14ac:dyDescent="0.3">
      <c r="A155" s="84"/>
      <c r="B155" s="84"/>
      <c r="C155" s="84"/>
      <c r="D155" s="84"/>
      <c r="E155" s="25" t="s">
        <v>311</v>
      </c>
      <c r="F155" s="82" t="s">
        <v>1</v>
      </c>
      <c r="G155" s="49">
        <f>IF(+F155="si",4,0)</f>
        <v>0</v>
      </c>
      <c r="H155" s="96"/>
    </row>
    <row r="156" spans="1:8" ht="15.75" thickBot="1" x14ac:dyDescent="0.3">
      <c r="A156" s="84"/>
      <c r="B156" s="84"/>
      <c r="C156" s="84"/>
      <c r="D156" s="84"/>
      <c r="E156" s="25" t="s">
        <v>312</v>
      </c>
      <c r="F156" s="82" t="s">
        <v>1</v>
      </c>
      <c r="G156" s="49">
        <f>IF(+F156="si",3,0)</f>
        <v>0</v>
      </c>
      <c r="H156" s="96"/>
    </row>
    <row r="157" spans="1:8" ht="15.75" thickBot="1" x14ac:dyDescent="0.3">
      <c r="A157" s="84"/>
      <c r="B157" s="84"/>
      <c r="C157" s="84"/>
      <c r="D157" s="84"/>
      <c r="E157" s="25" t="s">
        <v>313</v>
      </c>
      <c r="F157" s="82" t="s">
        <v>1</v>
      </c>
      <c r="G157" s="49">
        <f>IF(+F157="si",4,0)</f>
        <v>0</v>
      </c>
      <c r="H157" s="96"/>
    </row>
    <row r="158" spans="1:8" ht="15.75" thickBot="1" x14ac:dyDescent="0.3">
      <c r="A158" s="84"/>
      <c r="B158" s="84"/>
      <c r="C158" s="84"/>
      <c r="D158" s="84"/>
      <c r="E158" s="25" t="s">
        <v>314</v>
      </c>
      <c r="F158" s="82" t="s">
        <v>1</v>
      </c>
      <c r="G158" s="49">
        <f>IF(+F158="si",2,0)</f>
        <v>0</v>
      </c>
      <c r="H158" s="96"/>
    </row>
    <row r="159" spans="1:8" ht="36.75" thickBot="1" x14ac:dyDescent="0.3">
      <c r="A159" s="85"/>
      <c r="B159" s="85"/>
      <c r="C159" s="85"/>
      <c r="D159" s="85"/>
      <c r="E159" s="25" t="s">
        <v>315</v>
      </c>
      <c r="F159" s="82" t="s">
        <v>1</v>
      </c>
      <c r="G159" s="49">
        <f>IF(+F159="si",4,0)</f>
        <v>0</v>
      </c>
      <c r="H159" s="97"/>
    </row>
    <row r="160" spans="1:8" ht="40.5" customHeight="1" thickBot="1" x14ac:dyDescent="0.3">
      <c r="A160" s="83" t="s">
        <v>9</v>
      </c>
      <c r="B160" s="83" t="s">
        <v>10</v>
      </c>
      <c r="C160" s="83" t="s">
        <v>316</v>
      </c>
      <c r="D160" s="83">
        <v>41</v>
      </c>
      <c r="E160" s="86" t="s">
        <v>317</v>
      </c>
      <c r="F160" s="87"/>
      <c r="G160" s="88"/>
      <c r="H160" s="48">
        <f>IF(E160=Hoja2!A201,0,IF(Hoja1!E160=Hoja2!A202,5,IF(E160=Hoja2!A203,10,15)))</f>
        <v>0</v>
      </c>
    </row>
    <row r="161" spans="1:16" ht="22.5" customHeight="1" thickBot="1" x14ac:dyDescent="0.3">
      <c r="A161" s="85"/>
      <c r="B161" s="85"/>
      <c r="C161" s="85"/>
      <c r="D161" s="85"/>
      <c r="E161" s="40" t="s">
        <v>321</v>
      </c>
      <c r="F161" s="82" t="s">
        <v>1</v>
      </c>
      <c r="G161" s="41">
        <f>IF(+F161="si",5,0)</f>
        <v>0</v>
      </c>
      <c r="H161" s="42">
        <f>+G161</f>
        <v>0</v>
      </c>
    </row>
    <row r="162" spans="1:16" ht="32.25" customHeight="1" thickBot="1" x14ac:dyDescent="0.3">
      <c r="A162" s="83" t="s">
        <v>213</v>
      </c>
      <c r="B162" s="83" t="s">
        <v>53</v>
      </c>
      <c r="C162" s="83" t="s">
        <v>322</v>
      </c>
      <c r="D162" s="83">
        <v>42</v>
      </c>
      <c r="E162" s="25" t="s">
        <v>323</v>
      </c>
      <c r="F162" s="82" t="s">
        <v>1</v>
      </c>
      <c r="G162" s="49">
        <f t="shared" ref="G162:G163" si="13">IF(+F162="si",2,0)</f>
        <v>0</v>
      </c>
      <c r="H162" s="95">
        <f>SUM(G162:G183)</f>
        <v>0</v>
      </c>
    </row>
    <row r="163" spans="1:16" ht="24.75" customHeight="1" thickBot="1" x14ac:dyDescent="0.3">
      <c r="A163" s="84"/>
      <c r="B163" s="84"/>
      <c r="C163" s="84"/>
      <c r="D163" s="84"/>
      <c r="E163" s="25" t="s">
        <v>324</v>
      </c>
      <c r="F163" s="82" t="s">
        <v>1</v>
      </c>
      <c r="G163" s="49">
        <f t="shared" si="13"/>
        <v>0</v>
      </c>
      <c r="H163" s="96"/>
    </row>
    <row r="164" spans="1:16" ht="24.75" customHeight="1" thickBot="1" x14ac:dyDescent="0.3">
      <c r="A164" s="84"/>
      <c r="B164" s="84"/>
      <c r="C164" s="84"/>
      <c r="D164" s="84"/>
      <c r="E164" s="25" t="s">
        <v>325</v>
      </c>
      <c r="F164" s="82" t="s">
        <v>1</v>
      </c>
      <c r="G164" s="49">
        <f>IF(+F164="si",1,0)</f>
        <v>0</v>
      </c>
      <c r="H164" s="96"/>
    </row>
    <row r="165" spans="1:16" ht="24.75" customHeight="1" thickBot="1" x14ac:dyDescent="0.3">
      <c r="A165" s="84"/>
      <c r="B165" s="84"/>
      <c r="C165" s="84"/>
      <c r="D165" s="84"/>
      <c r="E165" s="25" t="s">
        <v>326</v>
      </c>
      <c r="F165" s="82" t="s">
        <v>1</v>
      </c>
      <c r="G165" s="49">
        <f>IF(+F165="si",1,0)</f>
        <v>0</v>
      </c>
      <c r="H165" s="96"/>
    </row>
    <row r="166" spans="1:16" ht="24.75" customHeight="1" thickBot="1" x14ac:dyDescent="0.3">
      <c r="A166" s="84"/>
      <c r="B166" s="84"/>
      <c r="C166" s="84"/>
      <c r="D166" s="84"/>
      <c r="E166" s="25" t="s">
        <v>327</v>
      </c>
      <c r="F166" s="82" t="s">
        <v>1</v>
      </c>
      <c r="G166" s="49">
        <f t="shared" ref="G166:G168" si="14">IF(+F166="si",2,0)</f>
        <v>0</v>
      </c>
      <c r="H166" s="96"/>
    </row>
    <row r="167" spans="1:16" ht="24.75" customHeight="1" thickBot="1" x14ac:dyDescent="0.3">
      <c r="A167" s="84"/>
      <c r="B167" s="84"/>
      <c r="C167" s="84"/>
      <c r="D167" s="84"/>
      <c r="E167" s="25" t="s">
        <v>328</v>
      </c>
      <c r="F167" s="82" t="s">
        <v>1</v>
      </c>
      <c r="G167" s="49">
        <f t="shared" si="14"/>
        <v>0</v>
      </c>
      <c r="H167" s="96"/>
    </row>
    <row r="168" spans="1:16" ht="24.75" customHeight="1" thickBot="1" x14ac:dyDescent="0.3">
      <c r="A168" s="84"/>
      <c r="B168" s="84"/>
      <c r="C168" s="84"/>
      <c r="D168" s="84"/>
      <c r="E168" s="25" t="s">
        <v>329</v>
      </c>
      <c r="F168" s="82" t="s">
        <v>1</v>
      </c>
      <c r="G168" s="49">
        <f t="shared" si="14"/>
        <v>0</v>
      </c>
      <c r="H168" s="96"/>
    </row>
    <row r="169" spans="1:16" ht="24.75" customHeight="1" thickBot="1" x14ac:dyDescent="0.3">
      <c r="A169" s="84"/>
      <c r="B169" s="84"/>
      <c r="C169" s="84"/>
      <c r="D169" s="84"/>
      <c r="E169" s="25" t="s">
        <v>330</v>
      </c>
      <c r="F169" s="82" t="s">
        <v>1</v>
      </c>
      <c r="G169" s="49">
        <f>IF(+F169="si",3,0)</f>
        <v>0</v>
      </c>
      <c r="H169" s="96"/>
    </row>
    <row r="170" spans="1:16" ht="24.75" customHeight="1" thickBot="1" x14ac:dyDescent="0.3">
      <c r="A170" s="84"/>
      <c r="B170" s="84"/>
      <c r="C170" s="84"/>
      <c r="D170" s="84"/>
      <c r="E170" s="25" t="s">
        <v>331</v>
      </c>
      <c r="F170" s="82" t="s">
        <v>1</v>
      </c>
      <c r="G170" s="49">
        <f t="shared" ref="G170:G171" si="15">IF(+F170="si",2,0)</f>
        <v>0</v>
      </c>
      <c r="H170" s="96"/>
    </row>
    <row r="171" spans="1:16" ht="24.75" customHeight="1" thickBot="1" x14ac:dyDescent="0.3">
      <c r="A171" s="84"/>
      <c r="B171" s="84"/>
      <c r="C171" s="84"/>
      <c r="D171" s="84"/>
      <c r="E171" s="25" t="s">
        <v>332</v>
      </c>
      <c r="F171" s="82" t="s">
        <v>1</v>
      </c>
      <c r="G171" s="49">
        <f t="shared" si="15"/>
        <v>0</v>
      </c>
      <c r="H171" s="96"/>
    </row>
    <row r="172" spans="1:16" ht="24.75" customHeight="1" thickBot="1" x14ac:dyDescent="0.3">
      <c r="A172" s="84"/>
      <c r="B172" s="84"/>
      <c r="C172" s="84"/>
      <c r="D172" s="84"/>
      <c r="E172" s="25" t="s">
        <v>333</v>
      </c>
      <c r="F172" s="82" t="s">
        <v>1</v>
      </c>
      <c r="G172" s="49">
        <f>IF(+F172="si",3,0)</f>
        <v>0</v>
      </c>
      <c r="H172" s="96"/>
    </row>
    <row r="173" spans="1:16" ht="24.75" customHeight="1" thickBot="1" x14ac:dyDescent="0.3">
      <c r="A173" s="84"/>
      <c r="B173" s="84"/>
      <c r="C173" s="84"/>
      <c r="D173" s="84"/>
      <c r="E173" s="25" t="s">
        <v>334</v>
      </c>
      <c r="F173" s="82" t="s">
        <v>1</v>
      </c>
      <c r="G173" s="49">
        <f>IF(+F173="si",2,0)</f>
        <v>0</v>
      </c>
      <c r="H173" s="96"/>
    </row>
    <row r="174" spans="1:16" ht="24.75" customHeight="1" thickBot="1" x14ac:dyDescent="0.3">
      <c r="A174" s="84"/>
      <c r="B174" s="84"/>
      <c r="C174" s="84"/>
      <c r="D174" s="84"/>
      <c r="E174" s="25" t="s">
        <v>335</v>
      </c>
      <c r="F174" s="82" t="s">
        <v>1</v>
      </c>
      <c r="G174" s="49">
        <f>IF(+F174="si",2,0)</f>
        <v>0</v>
      </c>
      <c r="H174" s="96"/>
    </row>
    <row r="175" spans="1:16" ht="24.75" customHeight="1" thickBot="1" x14ac:dyDescent="0.3">
      <c r="A175" s="84"/>
      <c r="B175" s="84"/>
      <c r="C175" s="84"/>
      <c r="D175" s="84"/>
      <c r="E175" s="25" t="s">
        <v>336</v>
      </c>
      <c r="F175" s="82" t="s">
        <v>1</v>
      </c>
      <c r="G175" s="49">
        <f>IF(+F175="si",2,0)</f>
        <v>0</v>
      </c>
      <c r="H175" s="96"/>
      <c r="P175" s="81"/>
    </row>
    <row r="176" spans="1:16" ht="24.75" customHeight="1" thickBot="1" x14ac:dyDescent="0.3">
      <c r="A176" s="84"/>
      <c r="B176" s="84"/>
      <c r="C176" s="84"/>
      <c r="D176" s="84"/>
      <c r="E176" s="25" t="s">
        <v>337</v>
      </c>
      <c r="F176" s="82" t="s">
        <v>1</v>
      </c>
      <c r="G176" s="49">
        <f>IF(+F176="si",1,0)</f>
        <v>0</v>
      </c>
      <c r="H176" s="96"/>
    </row>
    <row r="177" spans="1:8" ht="24.75" customHeight="1" thickBot="1" x14ac:dyDescent="0.3">
      <c r="A177" s="84"/>
      <c r="B177" s="84"/>
      <c r="C177" s="84"/>
      <c r="D177" s="84"/>
      <c r="E177" s="25" t="s">
        <v>338</v>
      </c>
      <c r="F177" s="82" t="s">
        <v>1</v>
      </c>
      <c r="G177" s="49">
        <f>IF(+F177="si",1,0)</f>
        <v>0</v>
      </c>
      <c r="H177" s="96"/>
    </row>
    <row r="178" spans="1:8" ht="24.75" customHeight="1" thickBot="1" x14ac:dyDescent="0.3">
      <c r="A178" s="84"/>
      <c r="B178" s="84"/>
      <c r="C178" s="84"/>
      <c r="D178" s="84"/>
      <c r="E178" s="25" t="s">
        <v>339</v>
      </c>
      <c r="F178" s="82" t="s">
        <v>1</v>
      </c>
      <c r="G178" s="49">
        <f>IF(+F178="si",2,0)</f>
        <v>0</v>
      </c>
      <c r="H178" s="96"/>
    </row>
    <row r="179" spans="1:8" ht="24.75" customHeight="1" thickBot="1" x14ac:dyDescent="0.3">
      <c r="A179" s="84"/>
      <c r="B179" s="84"/>
      <c r="C179" s="84"/>
      <c r="D179" s="84"/>
      <c r="E179" s="25" t="s">
        <v>340</v>
      </c>
      <c r="F179" s="82" t="s">
        <v>1</v>
      </c>
      <c r="G179" s="49">
        <f>IF(+F179="si",2,0)</f>
        <v>0</v>
      </c>
      <c r="H179" s="96"/>
    </row>
    <row r="180" spans="1:8" ht="24.75" customHeight="1" thickBot="1" x14ac:dyDescent="0.3">
      <c r="A180" s="84"/>
      <c r="B180" s="84"/>
      <c r="C180" s="84"/>
      <c r="D180" s="84"/>
      <c r="E180" s="25" t="s">
        <v>341</v>
      </c>
      <c r="F180" s="82" t="s">
        <v>1</v>
      </c>
      <c r="G180" s="49">
        <f>IF(+F180="si",1,0)</f>
        <v>0</v>
      </c>
      <c r="H180" s="96"/>
    </row>
    <row r="181" spans="1:8" ht="36.75" thickBot="1" x14ac:dyDescent="0.3">
      <c r="A181" s="84"/>
      <c r="B181" s="84"/>
      <c r="C181" s="84"/>
      <c r="D181" s="84"/>
      <c r="E181" s="25" t="s">
        <v>342</v>
      </c>
      <c r="F181" s="82" t="s">
        <v>1</v>
      </c>
      <c r="G181" s="49">
        <f>IF(+F181="si",5,0)</f>
        <v>0</v>
      </c>
      <c r="H181" s="96"/>
    </row>
    <row r="182" spans="1:8" ht="36.75" thickBot="1" x14ac:dyDescent="0.3">
      <c r="A182" s="84"/>
      <c r="B182" s="84"/>
      <c r="C182" s="84"/>
      <c r="D182" s="84"/>
      <c r="E182" s="25" t="s">
        <v>343</v>
      </c>
      <c r="F182" s="82" t="s">
        <v>1</v>
      </c>
      <c r="G182" s="49">
        <f>IF(+F182="si",5,0)</f>
        <v>0</v>
      </c>
      <c r="H182" s="96"/>
    </row>
    <row r="183" spans="1:8" ht="28.5" customHeight="1" thickBot="1" x14ac:dyDescent="0.3">
      <c r="A183" s="84"/>
      <c r="B183" s="84"/>
      <c r="C183" s="84"/>
      <c r="D183" s="84"/>
      <c r="E183" s="25" t="s">
        <v>344</v>
      </c>
      <c r="F183" s="82" t="s">
        <v>1</v>
      </c>
      <c r="G183" s="49">
        <f>IF(+F183="si",3,0)</f>
        <v>0</v>
      </c>
      <c r="H183" s="97"/>
    </row>
    <row r="184" spans="1:8" ht="23.25" customHeight="1" thickBot="1" x14ac:dyDescent="0.3">
      <c r="A184" s="84"/>
      <c r="B184" s="84"/>
      <c r="C184" s="84"/>
      <c r="D184" s="84"/>
      <c r="E184" s="86" t="s">
        <v>345</v>
      </c>
      <c r="F184" s="87"/>
      <c r="G184" s="88"/>
      <c r="H184" s="47">
        <f>VLOOKUP(E184,Hoja2!A206:B208,2,FALSE)</f>
        <v>0</v>
      </c>
    </row>
    <row r="185" spans="1:8" ht="23.25" customHeight="1" thickBot="1" x14ac:dyDescent="0.3">
      <c r="A185" s="84"/>
      <c r="B185" s="84"/>
      <c r="C185" s="84"/>
      <c r="D185" s="84"/>
      <c r="E185" s="25" t="s">
        <v>348</v>
      </c>
      <c r="F185" s="82" t="s">
        <v>1</v>
      </c>
      <c r="G185" s="49">
        <f>IF(+F185="si",2,0)</f>
        <v>0</v>
      </c>
      <c r="H185" s="95">
        <f>SUM(G185:G187)</f>
        <v>0</v>
      </c>
    </row>
    <row r="186" spans="1:8" ht="23.25" customHeight="1" thickBot="1" x14ac:dyDescent="0.3">
      <c r="A186" s="84"/>
      <c r="B186" s="84"/>
      <c r="C186" s="84"/>
      <c r="D186" s="84"/>
      <c r="E186" s="25" t="s">
        <v>349</v>
      </c>
      <c r="F186" s="82" t="s">
        <v>1</v>
      </c>
      <c r="G186" s="49">
        <f>IF(+F186="si",2,0)</f>
        <v>0</v>
      </c>
      <c r="H186" s="96"/>
    </row>
    <row r="187" spans="1:8" ht="23.25" customHeight="1" thickBot="1" x14ac:dyDescent="0.3">
      <c r="A187" s="84"/>
      <c r="B187" s="84"/>
      <c r="C187" s="84"/>
      <c r="D187" s="84"/>
      <c r="E187" s="25" t="s">
        <v>350</v>
      </c>
      <c r="F187" s="82" t="s">
        <v>1</v>
      </c>
      <c r="G187" s="49">
        <f>IF(+F187="si",1,0)</f>
        <v>0</v>
      </c>
      <c r="H187" s="97"/>
    </row>
    <row r="188" spans="1:8" ht="23.25" customHeight="1" thickBot="1" x14ac:dyDescent="0.3">
      <c r="A188" s="84"/>
      <c r="B188" s="84"/>
      <c r="C188" s="84"/>
      <c r="D188" s="84"/>
      <c r="E188" s="86" t="s">
        <v>351</v>
      </c>
      <c r="F188" s="87"/>
      <c r="G188" s="88"/>
      <c r="H188" s="44">
        <f>VLOOKUP(E188,Hoja2!A210:B212,2,FALSE)</f>
        <v>0</v>
      </c>
    </row>
    <row r="189" spans="1:8" ht="34.5" customHeight="1" thickBot="1" x14ac:dyDescent="0.3">
      <c r="A189" s="85"/>
      <c r="B189" s="85"/>
      <c r="C189" s="85"/>
      <c r="D189" s="85"/>
      <c r="E189" s="86" t="s">
        <v>354</v>
      </c>
      <c r="F189" s="87"/>
      <c r="G189" s="88"/>
      <c r="H189" s="44">
        <f>VLOOKUP(E189,Hoja2!A213:B215,2,FALSE)</f>
        <v>0</v>
      </c>
    </row>
    <row r="190" spans="1:8" ht="24.75" customHeight="1" thickBot="1" x14ac:dyDescent="0.3">
      <c r="A190" s="83" t="s">
        <v>213</v>
      </c>
      <c r="B190" s="83" t="s">
        <v>128</v>
      </c>
      <c r="C190" s="83" t="s">
        <v>357</v>
      </c>
      <c r="D190" s="83">
        <v>43</v>
      </c>
      <c r="E190" s="40" t="s">
        <v>358</v>
      </c>
      <c r="F190" s="82" t="s">
        <v>1</v>
      </c>
      <c r="G190" s="41">
        <f>IF(+F190="si",2,0)</f>
        <v>0</v>
      </c>
      <c r="H190" s="42">
        <f>+G190</f>
        <v>0</v>
      </c>
    </row>
    <row r="191" spans="1:8" ht="40.5" customHeight="1" thickBot="1" x14ac:dyDescent="0.3">
      <c r="A191" s="84"/>
      <c r="B191" s="84"/>
      <c r="C191" s="84"/>
      <c r="D191" s="84"/>
      <c r="E191" s="86" t="s">
        <v>359</v>
      </c>
      <c r="F191" s="87"/>
      <c r="G191" s="88"/>
      <c r="H191" s="45">
        <f>VLOOKUP(E191,Hoja2!A217:B221,2,FALSE)</f>
        <v>0</v>
      </c>
    </row>
    <row r="192" spans="1:8" ht="45.75" customHeight="1" thickBot="1" x14ac:dyDescent="0.3">
      <c r="A192" s="83" t="s">
        <v>16</v>
      </c>
      <c r="B192" s="83" t="s">
        <v>16</v>
      </c>
      <c r="C192" s="83" t="s">
        <v>364</v>
      </c>
      <c r="D192" s="83">
        <v>44</v>
      </c>
      <c r="E192" s="86" t="s">
        <v>447</v>
      </c>
      <c r="F192" s="87"/>
      <c r="G192" s="88"/>
      <c r="H192" s="47">
        <f>VLOOKUP(E192,Hoja2!A222:B226,2,FALSE)</f>
        <v>0</v>
      </c>
    </row>
    <row r="193" spans="1:8" ht="39.75" customHeight="1" thickBot="1" x14ac:dyDescent="0.3">
      <c r="A193" s="84"/>
      <c r="B193" s="84"/>
      <c r="C193" s="84"/>
      <c r="D193" s="84"/>
      <c r="E193" s="86" t="s">
        <v>369</v>
      </c>
      <c r="F193" s="87"/>
      <c r="G193" s="88"/>
      <c r="H193" s="47">
        <f>VLOOKUP(E193,Hoja2!A227:B230,2,FALSE)</f>
        <v>0</v>
      </c>
    </row>
    <row r="194" spans="1:8" ht="48.75" thickBot="1" x14ac:dyDescent="0.3">
      <c r="A194" s="83" t="s">
        <v>213</v>
      </c>
      <c r="B194" s="83" t="s">
        <v>373</v>
      </c>
      <c r="C194" s="83" t="s">
        <v>374</v>
      </c>
      <c r="D194" s="83">
        <v>45</v>
      </c>
      <c r="E194" s="25" t="s">
        <v>375</v>
      </c>
      <c r="F194" s="82" t="s">
        <v>1</v>
      </c>
      <c r="G194" s="49">
        <f>IF(+F194="si",5,0)</f>
        <v>0</v>
      </c>
      <c r="H194" s="95">
        <f>SUM(G194:G201)</f>
        <v>0</v>
      </c>
    </row>
    <row r="195" spans="1:8" ht="26.25" customHeight="1" thickBot="1" x14ac:dyDescent="0.3">
      <c r="A195" s="84"/>
      <c r="B195" s="84"/>
      <c r="C195" s="84"/>
      <c r="D195" s="84"/>
      <c r="E195" s="25" t="s">
        <v>376</v>
      </c>
      <c r="F195" s="82" t="s">
        <v>1</v>
      </c>
      <c r="G195" s="49">
        <f>IF(+F195="si",5,0)</f>
        <v>0</v>
      </c>
      <c r="H195" s="96"/>
    </row>
    <row r="196" spans="1:8" ht="48.75" thickBot="1" x14ac:dyDescent="0.3">
      <c r="A196" s="84"/>
      <c r="B196" s="84"/>
      <c r="C196" s="84"/>
      <c r="D196" s="84"/>
      <c r="E196" s="25" t="s">
        <v>377</v>
      </c>
      <c r="F196" s="82" t="s">
        <v>1</v>
      </c>
      <c r="G196" s="49">
        <f>IF(+F196="si",5,0)</f>
        <v>0</v>
      </c>
      <c r="H196" s="96"/>
    </row>
    <row r="197" spans="1:8" ht="24.75" thickBot="1" x14ac:dyDescent="0.3">
      <c r="A197" s="84"/>
      <c r="B197" s="84"/>
      <c r="C197" s="84"/>
      <c r="D197" s="84"/>
      <c r="E197" s="25" t="s">
        <v>378</v>
      </c>
      <c r="F197" s="82" t="s">
        <v>1</v>
      </c>
      <c r="G197" s="49">
        <f>IF(+F197="si",2,0)</f>
        <v>0</v>
      </c>
      <c r="H197" s="96"/>
    </row>
    <row r="198" spans="1:8" ht="24.75" thickBot="1" x14ac:dyDescent="0.3">
      <c r="A198" s="84"/>
      <c r="B198" s="84"/>
      <c r="C198" s="84"/>
      <c r="D198" s="84"/>
      <c r="E198" s="25" t="s">
        <v>379</v>
      </c>
      <c r="F198" s="82" t="s">
        <v>1</v>
      </c>
      <c r="G198" s="49">
        <f>IF(+F198="si",3,0)</f>
        <v>0</v>
      </c>
      <c r="H198" s="96"/>
    </row>
    <row r="199" spans="1:8" ht="15.75" thickBot="1" x14ac:dyDescent="0.3">
      <c r="A199" s="84"/>
      <c r="B199" s="84"/>
      <c r="C199" s="84"/>
      <c r="D199" s="84"/>
      <c r="E199" s="25" t="s">
        <v>380</v>
      </c>
      <c r="F199" s="82" t="s">
        <v>1</v>
      </c>
      <c r="G199" s="49">
        <f>IF(+F199="si",20,0)</f>
        <v>0</v>
      </c>
      <c r="H199" s="96"/>
    </row>
    <row r="200" spans="1:8" ht="36.75" thickBot="1" x14ac:dyDescent="0.3">
      <c r="A200" s="84"/>
      <c r="B200" s="84"/>
      <c r="C200" s="84"/>
      <c r="D200" s="84"/>
      <c r="E200" s="25" t="s">
        <v>453</v>
      </c>
      <c r="F200" s="82" t="s">
        <v>1</v>
      </c>
      <c r="G200" s="49">
        <f>IF(+F200="si",5,0)</f>
        <v>0</v>
      </c>
      <c r="H200" s="96"/>
    </row>
    <row r="201" spans="1:8" ht="24.75" thickBot="1" x14ac:dyDescent="0.3">
      <c r="A201" s="85"/>
      <c r="B201" s="85"/>
      <c r="C201" s="85"/>
      <c r="D201" s="85"/>
      <c r="E201" s="25" t="s">
        <v>452</v>
      </c>
      <c r="F201" s="82" t="s">
        <v>1</v>
      </c>
      <c r="G201" s="49">
        <f>IF(+F201="si",15,0)</f>
        <v>0</v>
      </c>
      <c r="H201" s="97"/>
    </row>
    <row r="202" spans="1:8" ht="35.25" customHeight="1" thickBot="1" x14ac:dyDescent="0.3">
      <c r="A202" s="83" t="s">
        <v>213</v>
      </c>
      <c r="B202" s="83" t="s">
        <v>381</v>
      </c>
      <c r="C202" s="83" t="s">
        <v>382</v>
      </c>
      <c r="D202" s="83">
        <v>46</v>
      </c>
      <c r="E202" s="89" t="s">
        <v>383</v>
      </c>
      <c r="F202" s="90"/>
      <c r="G202" s="91"/>
      <c r="H202" s="45">
        <f>VLOOKUP(E202,Hoja2!A232:B234,2,FALSE)</f>
        <v>0</v>
      </c>
    </row>
    <row r="203" spans="1:8" ht="55.5" customHeight="1" thickBot="1" x14ac:dyDescent="0.3">
      <c r="A203" s="84"/>
      <c r="B203" s="84"/>
      <c r="C203" s="84"/>
      <c r="D203" s="84"/>
      <c r="E203" s="25" t="s">
        <v>386</v>
      </c>
      <c r="F203" s="82" t="s">
        <v>1</v>
      </c>
      <c r="G203" s="49">
        <f>IF(+F203="si",3,0)</f>
        <v>0</v>
      </c>
      <c r="H203" s="95">
        <f>SUM(G203:G209)</f>
        <v>0</v>
      </c>
    </row>
    <row r="204" spans="1:8" ht="60.75" thickBot="1" x14ac:dyDescent="0.3">
      <c r="A204" s="84"/>
      <c r="B204" s="84"/>
      <c r="C204" s="84"/>
      <c r="D204" s="84"/>
      <c r="E204" s="25" t="s">
        <v>387</v>
      </c>
      <c r="F204" s="82" t="s">
        <v>1</v>
      </c>
      <c r="G204" s="49">
        <f>IF(+F204="si",3,0)</f>
        <v>0</v>
      </c>
      <c r="H204" s="96"/>
    </row>
    <row r="205" spans="1:8" ht="36.75" thickBot="1" x14ac:dyDescent="0.3">
      <c r="A205" s="84"/>
      <c r="B205" s="84"/>
      <c r="C205" s="84"/>
      <c r="D205" s="84"/>
      <c r="E205" s="25" t="s">
        <v>388</v>
      </c>
      <c r="F205" s="82" t="s">
        <v>1</v>
      </c>
      <c r="G205" s="49">
        <f>IF(+F205="si",2,0)</f>
        <v>0</v>
      </c>
      <c r="H205" s="96"/>
    </row>
    <row r="206" spans="1:8" ht="36.75" thickBot="1" x14ac:dyDescent="0.3">
      <c r="A206" s="84"/>
      <c r="B206" s="84"/>
      <c r="C206" s="84"/>
      <c r="D206" s="84"/>
      <c r="E206" s="25" t="s">
        <v>389</v>
      </c>
      <c r="F206" s="82" t="s">
        <v>1</v>
      </c>
      <c r="G206" s="49">
        <f>IF(+F206="si",2,0)</f>
        <v>0</v>
      </c>
      <c r="H206" s="96"/>
    </row>
    <row r="207" spans="1:8" ht="36.75" thickBot="1" x14ac:dyDescent="0.3">
      <c r="A207" s="84"/>
      <c r="B207" s="84"/>
      <c r="C207" s="84"/>
      <c r="D207" s="84"/>
      <c r="E207" s="25" t="s">
        <v>390</v>
      </c>
      <c r="F207" s="82" t="s">
        <v>1</v>
      </c>
      <c r="G207" s="49">
        <f>IF(+F207="si",1,0)</f>
        <v>0</v>
      </c>
      <c r="H207" s="96"/>
    </row>
    <row r="208" spans="1:8" ht="24.75" thickBot="1" x14ac:dyDescent="0.3">
      <c r="A208" s="84"/>
      <c r="B208" s="84"/>
      <c r="C208" s="84"/>
      <c r="D208" s="84"/>
      <c r="E208" s="25" t="s">
        <v>391</v>
      </c>
      <c r="F208" s="82" t="s">
        <v>1</v>
      </c>
      <c r="G208" s="49">
        <f>IF(+F208="si",2,0)</f>
        <v>0</v>
      </c>
      <c r="H208" s="96"/>
    </row>
    <row r="209" spans="1:8" ht="24.75" thickBot="1" x14ac:dyDescent="0.3">
      <c r="A209" s="85"/>
      <c r="B209" s="85"/>
      <c r="C209" s="85"/>
      <c r="D209" s="85"/>
      <c r="E209" s="25" t="s">
        <v>392</v>
      </c>
      <c r="F209" s="82" t="s">
        <v>1</v>
      </c>
      <c r="G209" s="49">
        <f>IF(+F209="si",1,0)</f>
        <v>0</v>
      </c>
      <c r="H209" s="97"/>
    </row>
    <row r="210" spans="1:8" ht="24.75" customHeight="1" thickBot="1" x14ac:dyDescent="0.3">
      <c r="A210" s="98" t="s">
        <v>16</v>
      </c>
      <c r="B210" s="83" t="s">
        <v>10</v>
      </c>
      <c r="C210" s="83" t="s">
        <v>393</v>
      </c>
      <c r="D210" s="83">
        <v>47</v>
      </c>
      <c r="E210" s="86" t="s">
        <v>394</v>
      </c>
      <c r="F210" s="87"/>
      <c r="G210" s="88"/>
      <c r="H210" s="45">
        <f>VLOOKUP(E210,Hoja2!A236:B239,2,FALSE)</f>
        <v>0</v>
      </c>
    </row>
    <row r="211" spans="1:8" ht="28.5" customHeight="1" thickBot="1" x14ac:dyDescent="0.3">
      <c r="A211" s="99"/>
      <c r="B211" s="84"/>
      <c r="C211" s="84"/>
      <c r="D211" s="84"/>
      <c r="E211" s="50" t="s">
        <v>398</v>
      </c>
      <c r="F211" s="82" t="s">
        <v>1</v>
      </c>
      <c r="G211" s="49">
        <f>IF(+F211="si",20,0)</f>
        <v>0</v>
      </c>
      <c r="H211" s="95">
        <f>SUM(G211:G212)</f>
        <v>0</v>
      </c>
    </row>
    <row r="212" spans="1:8" ht="36.75" thickBot="1" x14ac:dyDescent="0.3">
      <c r="A212" s="100"/>
      <c r="B212" s="85"/>
      <c r="C212" s="85"/>
      <c r="D212" s="85"/>
      <c r="E212" s="50" t="s">
        <v>399</v>
      </c>
      <c r="F212" s="82" t="s">
        <v>1</v>
      </c>
      <c r="G212" s="49">
        <f>IF(+F212="si",10,0)</f>
        <v>0</v>
      </c>
      <c r="H212" s="97"/>
    </row>
    <row r="213" spans="1:8" ht="15.75" thickBot="1" x14ac:dyDescent="0.3">
      <c r="A213" s="83" t="s">
        <v>213</v>
      </c>
      <c r="B213" s="83" t="s">
        <v>53</v>
      </c>
      <c r="C213" s="83" t="s">
        <v>400</v>
      </c>
      <c r="D213" s="83">
        <v>48</v>
      </c>
      <c r="E213" s="40" t="s">
        <v>401</v>
      </c>
      <c r="F213" s="82" t="s">
        <v>1</v>
      </c>
      <c r="G213" s="41">
        <f>IF(+F213="si",3,0)</f>
        <v>0</v>
      </c>
      <c r="H213" s="42">
        <f>+G213</f>
        <v>0</v>
      </c>
    </row>
    <row r="214" spans="1:8" ht="24.75" customHeight="1" thickBot="1" x14ac:dyDescent="0.3">
      <c r="A214" s="84"/>
      <c r="B214" s="84"/>
      <c r="C214" s="84"/>
      <c r="D214" s="84"/>
      <c r="E214" s="86" t="s">
        <v>291</v>
      </c>
      <c r="F214" s="87"/>
      <c r="G214" s="88"/>
      <c r="H214" s="47">
        <f>VLOOKUP(E214,Hoja2!A241:B244,2,FALSE)</f>
        <v>0</v>
      </c>
    </row>
    <row r="215" spans="1:8" ht="41.25" customHeight="1" thickBot="1" x14ac:dyDescent="0.3">
      <c r="A215" s="38" t="s">
        <v>16</v>
      </c>
      <c r="B215" s="8" t="s">
        <v>405</v>
      </c>
      <c r="C215" s="8" t="s">
        <v>406</v>
      </c>
      <c r="D215" s="8">
        <v>49</v>
      </c>
      <c r="E215" s="86" t="s">
        <v>407</v>
      </c>
      <c r="F215" s="87"/>
      <c r="G215" s="88"/>
      <c r="H215" s="44">
        <f>VLOOKUP(E215,Hoja2!A245:B246,2,FALSE)</f>
        <v>0</v>
      </c>
    </row>
    <row r="216" spans="1:8" ht="15.75" thickBot="1" x14ac:dyDescent="0.3">
      <c r="A216" s="24"/>
      <c r="B216" s="24"/>
      <c r="C216" s="24"/>
      <c r="D216" s="24"/>
      <c r="E216" s="39"/>
      <c r="F216" s="24"/>
      <c r="G216" s="24"/>
      <c r="H216" s="24"/>
    </row>
    <row r="217" spans="1:8" ht="39" customHeight="1" thickBot="1" x14ac:dyDescent="0.3">
      <c r="A217" s="24"/>
      <c r="B217" s="24"/>
      <c r="C217" s="24"/>
      <c r="D217" s="24"/>
      <c r="E217" s="80" t="s">
        <v>427</v>
      </c>
      <c r="F217" s="106">
        <f>SUM(H10:H215)</f>
        <v>0</v>
      </c>
      <c r="G217" s="107"/>
      <c r="H217" s="108"/>
    </row>
    <row r="218" spans="1:8" x14ac:dyDescent="0.25">
      <c r="A218" s="24"/>
      <c r="B218" s="24"/>
      <c r="C218" s="24"/>
      <c r="D218" s="24"/>
      <c r="E218" s="39"/>
      <c r="F218" s="24"/>
      <c r="G218" s="24"/>
      <c r="H218" s="24"/>
    </row>
    <row r="219" spans="1:8" ht="15.75" thickBot="1" x14ac:dyDescent="0.3">
      <c r="A219" s="24"/>
      <c r="B219" s="24"/>
      <c r="C219" s="24"/>
      <c r="D219" s="24"/>
      <c r="E219" s="39"/>
      <c r="F219" s="24"/>
      <c r="G219" s="24"/>
      <c r="H219" s="24"/>
    </row>
    <row r="220" spans="1:8" ht="36" customHeight="1" thickBot="1" x14ac:dyDescent="0.55000000000000004">
      <c r="A220" s="111" t="str">
        <f>+Hoja2!A260</f>
        <v>ESTRELLAS OBTENIDAS</v>
      </c>
      <c r="B220" s="111"/>
      <c r="C220" s="111"/>
      <c r="D220" s="111"/>
      <c r="E220" s="111"/>
      <c r="F220" s="112">
        <f>IF(F217=0,0,+Hoja2!B260)</f>
        <v>0</v>
      </c>
      <c r="G220" s="113"/>
      <c r="H220" s="114"/>
    </row>
    <row r="221" spans="1:8" ht="36" customHeight="1" x14ac:dyDescent="0.25">
      <c r="A221" s="24"/>
      <c r="B221" s="24"/>
      <c r="C221" s="24"/>
      <c r="D221" s="24"/>
      <c r="E221" s="39"/>
      <c r="F221" s="24"/>
      <c r="G221" s="24"/>
      <c r="H221" s="24"/>
    </row>
    <row r="222" spans="1:8" ht="36" customHeight="1" x14ac:dyDescent="0.25">
      <c r="A222" s="24"/>
      <c r="B222" s="24"/>
      <c r="C222" s="24"/>
      <c r="D222" s="24"/>
      <c r="E222" s="39"/>
      <c r="F222" s="24"/>
      <c r="G222" s="24"/>
      <c r="H222" s="24"/>
    </row>
    <row r="223" spans="1:8" ht="36" customHeight="1" x14ac:dyDescent="0.25"/>
    <row r="224" spans="1:8" ht="36" customHeight="1" x14ac:dyDescent="0.25"/>
    <row r="225" spans="5:5" x14ac:dyDescent="0.25">
      <c r="E225"/>
    </row>
  </sheetData>
  <sheetProtection algorithmName="SHA-512" hashValue="eBwmK7iF0inohzKP2KupEDF0MJcR8oenApPjH/YpmSoy7ioOp2tvhCotgWpz7j7zNqGYa0sx470q3GnhFOAPig==" saltValue="hSFNcR3G0yHT8+ReccF5Gg==" spinCount="100000" sheet="1" objects="1" scenarios="1" formatCells="0" formatColumns="0" formatRows="0" insertColumns="0" insertRows="0" insertHyperlinks="0" deleteColumns="0" deleteRows="0" sort="0" autoFilter="0" pivotTables="0"/>
  <mergeCells count="218">
    <mergeCell ref="F217:H217"/>
    <mergeCell ref="A6:H6"/>
    <mergeCell ref="A220:E220"/>
    <mergeCell ref="F220:H220"/>
    <mergeCell ref="C80:C81"/>
    <mergeCell ref="H80:H81"/>
    <mergeCell ref="H84:H85"/>
    <mergeCell ref="H72:H77"/>
    <mergeCell ref="E71:G71"/>
    <mergeCell ref="C78:C79"/>
    <mergeCell ref="D78:D79"/>
    <mergeCell ref="D105:D106"/>
    <mergeCell ref="A119:A123"/>
    <mergeCell ref="B119:B123"/>
    <mergeCell ref="C119:C123"/>
    <mergeCell ref="A124:A125"/>
    <mergeCell ref="B124:B125"/>
    <mergeCell ref="C124:C125"/>
    <mergeCell ref="C111:C114"/>
    <mergeCell ref="D111:D114"/>
    <mergeCell ref="B115:B118"/>
    <mergeCell ref="C115:C118"/>
    <mergeCell ref="D115:D118"/>
    <mergeCell ref="A129:A132"/>
    <mergeCell ref="A92:A104"/>
    <mergeCell ref="B105:B114"/>
    <mergeCell ref="H92:H94"/>
    <mergeCell ref="C95:C98"/>
    <mergeCell ref="B95:B99"/>
    <mergeCell ref="A86:A91"/>
    <mergeCell ref="C86:C91"/>
    <mergeCell ref="B92:B94"/>
    <mergeCell ref="C92:C94"/>
    <mergeCell ref="D92:D94"/>
    <mergeCell ref="C108:C110"/>
    <mergeCell ref="D108:D110"/>
    <mergeCell ref="A105:A118"/>
    <mergeCell ref="H111:H113"/>
    <mergeCell ref="E114:G114"/>
    <mergeCell ref="E115:G115"/>
    <mergeCell ref="H116:H118"/>
    <mergeCell ref="C105:C106"/>
    <mergeCell ref="E110:G110"/>
    <mergeCell ref="D133:D134"/>
    <mergeCell ref="E134:G134"/>
    <mergeCell ref="D135:D136"/>
    <mergeCell ref="E136:G136"/>
    <mergeCell ref="B129:B132"/>
    <mergeCell ref="C129:C132"/>
    <mergeCell ref="D80:D81"/>
    <mergeCell ref="C82:C85"/>
    <mergeCell ref="D82:D85"/>
    <mergeCell ref="A139:A142"/>
    <mergeCell ref="B139:B142"/>
    <mergeCell ref="C139:C142"/>
    <mergeCell ref="D139:D142"/>
    <mergeCell ref="A135:A136"/>
    <mergeCell ref="B135:B136"/>
    <mergeCell ref="C135:C136"/>
    <mergeCell ref="A137:A138"/>
    <mergeCell ref="B137:B138"/>
    <mergeCell ref="C137:C138"/>
    <mergeCell ref="A213:A214"/>
    <mergeCell ref="B213:B214"/>
    <mergeCell ref="C213:C214"/>
    <mergeCell ref="D213:D214"/>
    <mergeCell ref="A210:A212"/>
    <mergeCell ref="B210:B212"/>
    <mergeCell ref="H211:H212"/>
    <mergeCell ref="E184:G184"/>
    <mergeCell ref="A192:A193"/>
    <mergeCell ref="B192:B193"/>
    <mergeCell ref="C192:C193"/>
    <mergeCell ref="D192:D193"/>
    <mergeCell ref="A190:A191"/>
    <mergeCell ref="B190:B191"/>
    <mergeCell ref="C190:C191"/>
    <mergeCell ref="D190:D191"/>
    <mergeCell ref="H194:H201"/>
    <mergeCell ref="A194:A201"/>
    <mergeCell ref="B194:B201"/>
    <mergeCell ref="C194:C201"/>
    <mergeCell ref="D194:D201"/>
    <mergeCell ref="H203:H209"/>
    <mergeCell ref="A202:A209"/>
    <mergeCell ref="D202:D209"/>
    <mergeCell ref="B10:B14"/>
    <mergeCell ref="C10:C14"/>
    <mergeCell ref="D10:D14"/>
    <mergeCell ref="H11:H14"/>
    <mergeCell ref="E15:G15"/>
    <mergeCell ref="C33:C34"/>
    <mergeCell ref="D33:D34"/>
    <mergeCell ref="C35:C45"/>
    <mergeCell ref="D35:D45"/>
    <mergeCell ref="H35:H45"/>
    <mergeCell ref="H19:H25"/>
    <mergeCell ref="H26:H32"/>
    <mergeCell ref="C26:C32"/>
    <mergeCell ref="D26:D32"/>
    <mergeCell ref="D16:D17"/>
    <mergeCell ref="A15:A25"/>
    <mergeCell ref="D55:D77"/>
    <mergeCell ref="C55:C77"/>
    <mergeCell ref="A26:A85"/>
    <mergeCell ref="B26:B34"/>
    <mergeCell ref="E52:G52"/>
    <mergeCell ref="E53:G53"/>
    <mergeCell ref="E54:G54"/>
    <mergeCell ref="C50:C54"/>
    <mergeCell ref="D50:D54"/>
    <mergeCell ref="B35:B81"/>
    <mergeCell ref="E34:G34"/>
    <mergeCell ref="E47:G47"/>
    <mergeCell ref="E48:G48"/>
    <mergeCell ref="E18:G18"/>
    <mergeCell ref="D19:D25"/>
    <mergeCell ref="C19:C25"/>
    <mergeCell ref="B19:B25"/>
    <mergeCell ref="C16:C17"/>
    <mergeCell ref="E17:G17"/>
    <mergeCell ref="D46:D49"/>
    <mergeCell ref="C46:C49"/>
    <mergeCell ref="F9:G9"/>
    <mergeCell ref="H101:H103"/>
    <mergeCell ref="E100:G100"/>
    <mergeCell ref="E106:G106"/>
    <mergeCell ref="E107:G107"/>
    <mergeCell ref="E96:G96"/>
    <mergeCell ref="E99:G99"/>
    <mergeCell ref="E104:G104"/>
    <mergeCell ref="E109:G109"/>
    <mergeCell ref="H55:H70"/>
    <mergeCell ref="E78:G78"/>
    <mergeCell ref="E79:G79"/>
    <mergeCell ref="E83:G83"/>
    <mergeCell ref="H86:H91"/>
    <mergeCell ref="H97:H98"/>
    <mergeCell ref="H50:H51"/>
    <mergeCell ref="A143:A144"/>
    <mergeCell ref="B143:B144"/>
    <mergeCell ref="C143:C144"/>
    <mergeCell ref="H145:H147"/>
    <mergeCell ref="E143:G143"/>
    <mergeCell ref="E144:G144"/>
    <mergeCell ref="C100:C103"/>
    <mergeCell ref="B100:B104"/>
    <mergeCell ref="A148:A150"/>
    <mergeCell ref="B148:B150"/>
    <mergeCell ref="D145:D147"/>
    <mergeCell ref="H141:H142"/>
    <mergeCell ref="D143:D144"/>
    <mergeCell ref="D137:D138"/>
    <mergeCell ref="H129:H131"/>
    <mergeCell ref="D129:D132"/>
    <mergeCell ref="A145:A147"/>
    <mergeCell ref="B145:B147"/>
    <mergeCell ref="C145:C147"/>
    <mergeCell ref="A133:A134"/>
    <mergeCell ref="B133:B134"/>
    <mergeCell ref="C133:C134"/>
    <mergeCell ref="E132:G132"/>
    <mergeCell ref="D124:D125"/>
    <mergeCell ref="H162:H183"/>
    <mergeCell ref="H185:H187"/>
    <mergeCell ref="A162:A189"/>
    <mergeCell ref="B162:B189"/>
    <mergeCell ref="C162:C189"/>
    <mergeCell ref="D162:D189"/>
    <mergeCell ref="H153:H159"/>
    <mergeCell ref="E151:G151"/>
    <mergeCell ref="E152:G152"/>
    <mergeCell ref="E188:G188"/>
    <mergeCell ref="E189:G189"/>
    <mergeCell ref="A160:A161"/>
    <mergeCell ref="B160:B161"/>
    <mergeCell ref="C160:C161"/>
    <mergeCell ref="D160:D161"/>
    <mergeCell ref="E160:G160"/>
    <mergeCell ref="D153:D159"/>
    <mergeCell ref="C153:C159"/>
    <mergeCell ref="B153:B159"/>
    <mergeCell ref="A153:A159"/>
    <mergeCell ref="C210:C212"/>
    <mergeCell ref="D210:D212"/>
    <mergeCell ref="E210:G210"/>
    <mergeCell ref="E214:G214"/>
    <mergeCell ref="E215:G215"/>
    <mergeCell ref="E138:G138"/>
    <mergeCell ref="E139:G139"/>
    <mergeCell ref="E140:G140"/>
    <mergeCell ref="C148:C150"/>
    <mergeCell ref="D148:D150"/>
    <mergeCell ref="E149:G149"/>
    <mergeCell ref="A10:A14"/>
    <mergeCell ref="E191:G191"/>
    <mergeCell ref="E192:G192"/>
    <mergeCell ref="E193:G193"/>
    <mergeCell ref="E202:G202"/>
    <mergeCell ref="A8:H8"/>
    <mergeCell ref="D2:H2"/>
    <mergeCell ref="D3:H3"/>
    <mergeCell ref="A1:B4"/>
    <mergeCell ref="B16:B17"/>
    <mergeCell ref="B127:B128"/>
    <mergeCell ref="C127:C128"/>
    <mergeCell ref="D127:D128"/>
    <mergeCell ref="B82:B85"/>
    <mergeCell ref="B86:B91"/>
    <mergeCell ref="A126:A127"/>
    <mergeCell ref="E126:G126"/>
    <mergeCell ref="E127:G127"/>
    <mergeCell ref="D119:D123"/>
    <mergeCell ref="H119:H123"/>
    <mergeCell ref="E125:G125"/>
    <mergeCell ref="D100:D103"/>
    <mergeCell ref="B202:B209"/>
    <mergeCell ref="C202:C209"/>
  </mergeCells>
  <pageMargins left="0.70866141732283472" right="0.70866141732283472" top="0.74803149606299213" bottom="0.74803149606299213" header="0.31496062992125984" footer="0.31496062992125984"/>
  <pageSetup scale="50" orientation="portrait" r:id="rId1"/>
  <drawing r:id="rId2"/>
  <extLst>
    <ext xmlns:x14="http://schemas.microsoft.com/office/spreadsheetml/2009/9/main" uri="{CCE6A557-97BC-4b89-ADB6-D9C93CAAB3DF}">
      <x14:dataValidations xmlns:xm="http://schemas.microsoft.com/office/excel/2006/main" count="49">
        <x14:dataValidation type="list" allowBlank="1" showInputMessage="1" showErrorMessage="1">
          <x14:formula1>
            <xm:f>Hoja2!$A$3:$A$7</xm:f>
          </x14:formula1>
          <xm:sqref>E15</xm:sqref>
        </x14:dataValidation>
        <x14:dataValidation type="list" allowBlank="1" showInputMessage="1" showErrorMessage="1">
          <x14:formula1>
            <xm:f>Hoja2!$A$9:$A$10</xm:f>
          </x14:formula1>
          <xm:sqref>F10:F14 F16 F19:F33 F35:F46 F49:F51 F55:F70 F72:F77 F80:F82 F84:F95 F97:F98 F101:F103 F105 F108 F111:F113 F116:F124 F128:F131 F133 F135 F137 F141:F142 F145:F148 F150 F153:F159 F161:F183 F185:F187 F190 F194:F201 F203:F209 F211:F213</xm:sqref>
        </x14:dataValidation>
        <x14:dataValidation type="list" allowBlank="1" showInputMessage="1" showErrorMessage="1">
          <x14:formula1>
            <xm:f>Hoja2!$A$13:$A$16</xm:f>
          </x14:formula1>
          <xm:sqref>E17</xm:sqref>
        </x14:dataValidation>
        <x14:dataValidation type="list" allowBlank="1" showInputMessage="1" showErrorMessage="1">
          <x14:formula1>
            <xm:f>Hoja2!$A$18:$A$24</xm:f>
          </x14:formula1>
          <xm:sqref>E18</xm:sqref>
        </x14:dataValidation>
        <x14:dataValidation type="list" allowBlank="1" showInputMessage="1" showErrorMessage="1">
          <x14:formula1>
            <xm:f>Hoja2!$A$26:$A$31</xm:f>
          </x14:formula1>
          <xm:sqref>E34</xm:sqref>
        </x14:dataValidation>
        <x14:dataValidation type="list" allowBlank="1" showInputMessage="1" showErrorMessage="1">
          <x14:formula1>
            <xm:f>Hoja2!$A$33:$A$39</xm:f>
          </x14:formula1>
          <xm:sqref>E47</xm:sqref>
        </x14:dataValidation>
        <x14:dataValidation type="list" allowBlank="1" showInputMessage="1" showErrorMessage="1">
          <x14:formula1>
            <xm:f>Hoja2!$A$40:$A$43</xm:f>
          </x14:formula1>
          <xm:sqref>E48</xm:sqref>
        </x14:dataValidation>
        <x14:dataValidation type="list" allowBlank="1" showInputMessage="1" showErrorMessage="1">
          <x14:formula1>
            <xm:f>Hoja2!$A$46:$A$50</xm:f>
          </x14:formula1>
          <xm:sqref>E52</xm:sqref>
        </x14:dataValidation>
        <x14:dataValidation type="list" allowBlank="1" showInputMessage="1" showErrorMessage="1">
          <x14:formula1>
            <xm:f>Hoja2!$A$51:$A$55</xm:f>
          </x14:formula1>
          <xm:sqref>E53</xm:sqref>
        </x14:dataValidation>
        <x14:dataValidation type="list" allowBlank="1" showInputMessage="1" showErrorMessage="1">
          <x14:formula1>
            <xm:f>Hoja2!$A$57:$A$59</xm:f>
          </x14:formula1>
          <xm:sqref>E54:G54</xm:sqref>
        </x14:dataValidation>
        <x14:dataValidation type="list" allowBlank="1" showInputMessage="1" showErrorMessage="1">
          <x14:formula1>
            <xm:f>Hoja2!$A$61:$A$63</xm:f>
          </x14:formula1>
          <xm:sqref>E71</xm:sqref>
        </x14:dataValidation>
        <x14:dataValidation type="list" allowBlank="1" showInputMessage="1" showErrorMessage="1">
          <x14:formula1>
            <xm:f>Hoja2!$A$65:$A$69</xm:f>
          </x14:formula1>
          <xm:sqref>E78</xm:sqref>
        </x14:dataValidation>
        <x14:dataValidation type="list" allowBlank="1" showInputMessage="1" showErrorMessage="1">
          <x14:formula1>
            <xm:f>Hoja2!$A$71:$A$74</xm:f>
          </x14:formula1>
          <xm:sqref>E79</xm:sqref>
        </x14:dataValidation>
        <x14:dataValidation type="list" allowBlank="1" showInputMessage="1" showErrorMessage="1">
          <x14:formula1>
            <xm:f>Hoja2!$A$76:$A$78</xm:f>
          </x14:formula1>
          <xm:sqref>E83</xm:sqref>
        </x14:dataValidation>
        <x14:dataValidation type="list" allowBlank="1" showInputMessage="1" showErrorMessage="1">
          <x14:formula1>
            <xm:f>Hoja2!$A$85:$A$89</xm:f>
          </x14:formula1>
          <xm:sqref>E99</xm:sqref>
        </x14:dataValidation>
        <x14:dataValidation type="list" allowBlank="1" showInputMessage="1" showErrorMessage="1">
          <x14:formula1>
            <xm:f>Hoja2!$A$80:$A$83</xm:f>
          </x14:formula1>
          <xm:sqref>E96</xm:sqref>
        </x14:dataValidation>
        <x14:dataValidation type="list" allowBlank="1" showInputMessage="1" showErrorMessage="1">
          <x14:formula1>
            <xm:f>Hoja2!$A$96:$A$101</xm:f>
          </x14:formula1>
          <xm:sqref>E104</xm:sqref>
        </x14:dataValidation>
        <x14:dataValidation type="list" allowBlank="1" showInputMessage="1" showErrorMessage="1">
          <x14:formula1>
            <xm:f>Hoja2!$A$91:$A$94</xm:f>
          </x14:formula1>
          <xm:sqref>E100</xm:sqref>
        </x14:dataValidation>
        <x14:dataValidation type="list" allowBlank="1" showInputMessage="1" showErrorMessage="1">
          <x14:formula1>
            <xm:f>Hoja2!$A$103:$A$107</xm:f>
          </x14:formula1>
          <xm:sqref>E106</xm:sqref>
        </x14:dataValidation>
        <x14:dataValidation type="list" allowBlank="1" showInputMessage="1" showErrorMessage="1">
          <x14:formula1>
            <xm:f>Hoja2!$A$109:$A$111</xm:f>
          </x14:formula1>
          <xm:sqref>E107</xm:sqref>
        </x14:dataValidation>
        <x14:dataValidation type="list" allowBlank="1" showInputMessage="1" showErrorMessage="1">
          <x14:formula1>
            <xm:f>Hoja2!$A$113:$A$117</xm:f>
          </x14:formula1>
          <xm:sqref>E109</xm:sqref>
        </x14:dataValidation>
        <x14:dataValidation type="list" allowBlank="1" showInputMessage="1" showErrorMessage="1">
          <x14:formula1>
            <xm:f>Hoja2!$A$119:$A$121</xm:f>
          </x14:formula1>
          <xm:sqref>E110</xm:sqref>
        </x14:dataValidation>
        <x14:dataValidation type="list" allowBlank="1" showInputMessage="1" showErrorMessage="1">
          <x14:formula1>
            <xm:f>Hoja2!$A$123:$A$125</xm:f>
          </x14:formula1>
          <xm:sqref>E114</xm:sqref>
        </x14:dataValidation>
        <x14:dataValidation type="list" allowBlank="1" showInputMessage="1" showErrorMessage="1">
          <x14:formula1>
            <xm:f>Hoja2!$A$126:$A$129</xm:f>
          </x14:formula1>
          <xm:sqref>E115</xm:sqref>
        </x14:dataValidation>
        <x14:dataValidation type="list" allowBlank="1" showInputMessage="1" showErrorMessage="1">
          <x14:formula1>
            <xm:f>Hoja2!$A$131:$A$133</xm:f>
          </x14:formula1>
          <xm:sqref>E125</xm:sqref>
        </x14:dataValidation>
        <x14:dataValidation type="list" allowBlank="1" showInputMessage="1" showErrorMessage="1">
          <x14:formula1>
            <xm:f>Hoja2!$A$135:$A$139</xm:f>
          </x14:formula1>
          <xm:sqref>E126</xm:sqref>
        </x14:dataValidation>
        <x14:dataValidation type="list" allowBlank="1" showInputMessage="1" showErrorMessage="1">
          <x14:formula1>
            <xm:f>Hoja2!$A$140:$A$144</xm:f>
          </x14:formula1>
          <xm:sqref>E127</xm:sqref>
        </x14:dataValidation>
        <x14:dataValidation type="list" allowBlank="1" showInputMessage="1" showErrorMessage="1">
          <x14:formula1>
            <xm:f>Hoja2!$A$146:$A$150</xm:f>
          </x14:formula1>
          <xm:sqref>E132</xm:sqref>
        </x14:dataValidation>
        <x14:dataValidation type="list" allowBlank="1" showInputMessage="1" showErrorMessage="1">
          <x14:formula1>
            <xm:f>Hoja2!$A$152:$A$157</xm:f>
          </x14:formula1>
          <xm:sqref>E134</xm:sqref>
        </x14:dataValidation>
        <x14:dataValidation type="list" allowBlank="1" showInputMessage="1" showErrorMessage="1">
          <x14:formula1>
            <xm:f>Hoja2!$A$159:$A$163</xm:f>
          </x14:formula1>
          <xm:sqref>E136</xm:sqref>
        </x14:dataValidation>
        <x14:dataValidation type="list" allowBlank="1" showInputMessage="1" showErrorMessage="1">
          <x14:formula1>
            <xm:f>Hoja2!$A$165:$A$167</xm:f>
          </x14:formula1>
          <xm:sqref>E138</xm:sqref>
        </x14:dataValidation>
        <x14:dataValidation type="list" allowBlank="1" showInputMessage="1" showErrorMessage="1">
          <x14:formula1>
            <xm:f>Hoja2!$A$169:$A$170</xm:f>
          </x14:formula1>
          <xm:sqref>E139</xm:sqref>
        </x14:dataValidation>
        <x14:dataValidation type="list" allowBlank="1" showInputMessage="1" showErrorMessage="1">
          <x14:formula1>
            <xm:f>Hoja2!$A$171:$A$174</xm:f>
          </x14:formula1>
          <xm:sqref>E140</xm:sqref>
        </x14:dataValidation>
        <x14:dataValidation type="list" allowBlank="1" showInputMessage="1" showErrorMessage="1">
          <x14:formula1>
            <xm:f>Hoja2!$A$176:$A$179</xm:f>
          </x14:formula1>
          <xm:sqref>E143</xm:sqref>
        </x14:dataValidation>
        <x14:dataValidation type="list" allowBlank="1" showInputMessage="1" showErrorMessage="1">
          <x14:formula1>
            <xm:f>Hoja2!$A$180:$A$182</xm:f>
          </x14:formula1>
          <xm:sqref>E144</xm:sqref>
        </x14:dataValidation>
        <x14:dataValidation type="list" allowBlank="1" showInputMessage="1" showErrorMessage="1">
          <x14:formula1>
            <xm:f>Hoja2!$A$184:$A$187</xm:f>
          </x14:formula1>
          <xm:sqref>E149</xm:sqref>
        </x14:dataValidation>
        <x14:dataValidation type="list" allowBlank="1" showInputMessage="1" showErrorMessage="1">
          <x14:formula1>
            <xm:f>Hoja2!$A$189:$A$194</xm:f>
          </x14:formula1>
          <xm:sqref>E151</xm:sqref>
        </x14:dataValidation>
        <x14:dataValidation type="list" allowBlank="1" showInputMessage="1" showErrorMessage="1">
          <x14:formula1>
            <xm:f>Hoja2!$A$195:$A$199</xm:f>
          </x14:formula1>
          <xm:sqref>E152</xm:sqref>
        </x14:dataValidation>
        <x14:dataValidation type="list" allowBlank="1" showInputMessage="1" showErrorMessage="1">
          <x14:formula1>
            <xm:f>Hoja2!$A$201:$A$204</xm:f>
          </x14:formula1>
          <xm:sqref>E160</xm:sqref>
        </x14:dataValidation>
        <x14:dataValidation type="list" allowBlank="1" showInputMessage="1" showErrorMessage="1">
          <x14:formula1>
            <xm:f>Hoja2!$A$206:$A$208</xm:f>
          </x14:formula1>
          <xm:sqref>E184</xm:sqref>
        </x14:dataValidation>
        <x14:dataValidation type="list" allowBlank="1" showInputMessage="1" showErrorMessage="1">
          <x14:formula1>
            <xm:f>Hoja2!$A$210:$A$212</xm:f>
          </x14:formula1>
          <xm:sqref>E188</xm:sqref>
        </x14:dataValidation>
        <x14:dataValidation type="list" allowBlank="1" showInputMessage="1" showErrorMessage="1">
          <x14:formula1>
            <xm:f>Hoja2!$A$213:$A$215</xm:f>
          </x14:formula1>
          <xm:sqref>E189</xm:sqref>
        </x14:dataValidation>
        <x14:dataValidation type="list" allowBlank="1" showInputMessage="1" showErrorMessage="1">
          <x14:formula1>
            <xm:f>Hoja2!$A$217:$A$221</xm:f>
          </x14:formula1>
          <xm:sqref>E191</xm:sqref>
        </x14:dataValidation>
        <x14:dataValidation type="list" allowBlank="1" showInputMessage="1" showErrorMessage="1">
          <x14:formula1>
            <xm:f>Hoja2!$A$222:$A$226</xm:f>
          </x14:formula1>
          <xm:sqref>E192</xm:sqref>
        </x14:dataValidation>
        <x14:dataValidation type="list" allowBlank="1" showInputMessage="1" showErrorMessage="1">
          <x14:formula1>
            <xm:f>Hoja2!$A$227:$A$230</xm:f>
          </x14:formula1>
          <xm:sqref>E193</xm:sqref>
        </x14:dataValidation>
        <x14:dataValidation type="list" allowBlank="1" showInputMessage="1" showErrorMessage="1">
          <x14:formula1>
            <xm:f>Hoja2!$A$232:$A$234</xm:f>
          </x14:formula1>
          <xm:sqref>E202</xm:sqref>
        </x14:dataValidation>
        <x14:dataValidation type="list" allowBlank="1" showInputMessage="1" showErrorMessage="1">
          <x14:formula1>
            <xm:f>Hoja2!$A$236:$A$239</xm:f>
          </x14:formula1>
          <xm:sqref>E210</xm:sqref>
        </x14:dataValidation>
        <x14:dataValidation type="list" allowBlank="1" showInputMessage="1" showErrorMessage="1">
          <x14:formula1>
            <xm:f>Hoja2!$A$241:$A$244</xm:f>
          </x14:formula1>
          <xm:sqref>E214</xm:sqref>
        </x14:dataValidation>
        <x14:dataValidation type="list" allowBlank="1" showInputMessage="1" showErrorMessage="1">
          <x14:formula1>
            <xm:f>Hoja2!$A$245:$A$246</xm:f>
          </x14:formula1>
          <xm:sqref>E215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9"/>
  <sheetViews>
    <sheetView topLeftCell="A247" workbookViewId="0">
      <selection activeCell="B258" sqref="B258"/>
    </sheetView>
  </sheetViews>
  <sheetFormatPr baseColWidth="10" defaultRowHeight="15" x14ac:dyDescent="0.25"/>
  <cols>
    <col min="1" max="1" width="46.140625" customWidth="1"/>
    <col min="5" max="5" width="26.140625" customWidth="1"/>
  </cols>
  <sheetData>
    <row r="1" spans="1:14" x14ac:dyDescent="0.25">
      <c r="A1" s="22"/>
      <c r="B1" s="22"/>
      <c r="C1" s="22"/>
      <c r="D1" s="22"/>
      <c r="E1" s="22"/>
      <c r="F1" s="22"/>
      <c r="G1" s="22"/>
      <c r="H1" s="22"/>
      <c r="I1" s="22"/>
      <c r="J1" s="22"/>
      <c r="K1" s="22"/>
      <c r="L1" s="22"/>
      <c r="M1" s="22"/>
      <c r="N1" s="22"/>
    </row>
    <row r="2" spans="1:14" x14ac:dyDescent="0.25">
      <c r="A2" s="22"/>
      <c r="B2" s="22"/>
      <c r="C2" s="22"/>
      <c r="D2" s="22"/>
      <c r="E2" s="22"/>
      <c r="F2" s="22"/>
      <c r="G2" s="22"/>
      <c r="H2" s="22"/>
      <c r="I2" s="22"/>
      <c r="J2" s="22"/>
      <c r="K2" s="22"/>
      <c r="L2" s="22"/>
      <c r="M2" s="22"/>
      <c r="N2" s="22"/>
    </row>
    <row r="3" spans="1:14" ht="15.75" thickBot="1" x14ac:dyDescent="0.3">
      <c r="A3" s="16" t="s">
        <v>434</v>
      </c>
      <c r="B3" s="17">
        <v>0</v>
      </c>
      <c r="C3" s="14"/>
      <c r="D3" s="22"/>
      <c r="E3" s="22"/>
      <c r="F3" s="22"/>
      <c r="G3" s="22"/>
      <c r="H3" s="22"/>
      <c r="I3" s="22"/>
      <c r="J3" s="22"/>
      <c r="K3" s="22"/>
      <c r="L3" s="22"/>
      <c r="M3" s="22"/>
      <c r="N3" s="22"/>
    </row>
    <row r="4" spans="1:14" ht="15.75" thickBot="1" x14ac:dyDescent="0.3">
      <c r="A4" s="16" t="s">
        <v>12</v>
      </c>
      <c r="B4" s="17">
        <v>2</v>
      </c>
      <c r="C4" s="14"/>
      <c r="D4" s="22"/>
      <c r="E4" s="22"/>
      <c r="F4" s="22"/>
      <c r="G4" s="22"/>
      <c r="H4" s="22"/>
      <c r="I4" s="22"/>
      <c r="J4" s="22"/>
      <c r="K4" s="22"/>
      <c r="L4" s="22"/>
      <c r="M4" s="22"/>
      <c r="N4" s="22"/>
    </row>
    <row r="5" spans="1:14" ht="15.75" thickBot="1" x14ac:dyDescent="0.3">
      <c r="A5" s="16" t="s">
        <v>13</v>
      </c>
      <c r="B5" s="17">
        <v>5</v>
      </c>
      <c r="C5" s="14">
        <v>15</v>
      </c>
      <c r="D5" s="22"/>
      <c r="E5" s="22"/>
      <c r="F5" s="22"/>
      <c r="G5" s="22"/>
      <c r="H5" s="22"/>
      <c r="I5" s="22"/>
      <c r="J5" s="22"/>
      <c r="K5" s="22"/>
      <c r="L5" s="22"/>
      <c r="M5" s="22"/>
      <c r="N5" s="22"/>
    </row>
    <row r="6" spans="1:14" ht="15.75" thickBot="1" x14ac:dyDescent="0.3">
      <c r="A6" s="16" t="s">
        <v>14</v>
      </c>
      <c r="B6" s="17">
        <v>10</v>
      </c>
      <c r="C6" s="18"/>
      <c r="D6" s="22"/>
      <c r="E6" s="22"/>
      <c r="F6" s="22"/>
      <c r="G6" s="22"/>
      <c r="H6" s="22"/>
      <c r="I6" s="22"/>
      <c r="J6" s="22"/>
      <c r="K6" s="22"/>
      <c r="L6" s="22"/>
      <c r="M6" s="22"/>
      <c r="N6" s="22"/>
    </row>
    <row r="7" spans="1:14" ht="15.75" thickBot="1" x14ac:dyDescent="0.3">
      <c r="A7" s="16" t="s">
        <v>15</v>
      </c>
      <c r="B7" s="17">
        <v>15</v>
      </c>
      <c r="C7" s="19"/>
      <c r="D7" s="22"/>
      <c r="E7" s="22"/>
      <c r="F7" s="22"/>
      <c r="G7" s="22"/>
      <c r="H7" s="22"/>
      <c r="I7" s="22"/>
      <c r="J7" s="22"/>
      <c r="K7" s="22"/>
      <c r="L7" s="22"/>
      <c r="M7" s="22"/>
      <c r="N7" s="22"/>
    </row>
    <row r="8" spans="1:14" x14ac:dyDescent="0.25">
      <c r="A8" s="22"/>
      <c r="B8" s="22"/>
      <c r="C8" s="22"/>
      <c r="D8" s="22"/>
      <c r="E8" s="22"/>
      <c r="F8" s="22"/>
      <c r="G8" s="22"/>
      <c r="H8" s="22"/>
      <c r="I8" s="22"/>
      <c r="J8" s="22"/>
      <c r="K8" s="22"/>
      <c r="L8" s="22"/>
      <c r="M8" s="22"/>
      <c r="N8" s="22"/>
    </row>
    <row r="9" spans="1:14" x14ac:dyDescent="0.25">
      <c r="A9" s="22" t="s">
        <v>0</v>
      </c>
      <c r="B9" s="22"/>
      <c r="C9" s="22"/>
      <c r="D9" s="22"/>
      <c r="E9" s="22"/>
      <c r="F9" s="22"/>
      <c r="G9" s="22"/>
      <c r="H9" s="22"/>
      <c r="I9" s="22"/>
      <c r="J9" s="22"/>
      <c r="K9" s="22"/>
      <c r="L9" s="22"/>
      <c r="M9" s="22"/>
      <c r="N9" s="22"/>
    </row>
    <row r="10" spans="1:14" x14ac:dyDescent="0.25">
      <c r="A10" s="22" t="s">
        <v>1</v>
      </c>
      <c r="B10" s="22"/>
      <c r="C10" s="22"/>
      <c r="D10" s="22"/>
      <c r="E10" s="22"/>
      <c r="F10" s="22"/>
      <c r="G10" s="22"/>
      <c r="H10" s="22"/>
      <c r="I10" s="22"/>
      <c r="J10" s="22"/>
      <c r="K10" s="22"/>
      <c r="L10" s="22"/>
      <c r="M10" s="22"/>
      <c r="N10" s="22"/>
    </row>
    <row r="11" spans="1:14" x14ac:dyDescent="0.25">
      <c r="A11" s="22"/>
      <c r="B11" s="22"/>
      <c r="C11" s="22"/>
      <c r="D11" s="22"/>
      <c r="E11" s="22"/>
      <c r="F11" s="22"/>
      <c r="G11" s="22"/>
      <c r="H11" s="22"/>
      <c r="I11" s="22"/>
      <c r="J11" s="22"/>
      <c r="K11" s="22"/>
      <c r="L11" s="22"/>
      <c r="M11" s="22"/>
      <c r="N11" s="22"/>
    </row>
    <row r="12" spans="1:14" x14ac:dyDescent="0.25">
      <c r="A12" s="22"/>
      <c r="B12" s="22"/>
      <c r="C12" s="22"/>
      <c r="D12" s="22"/>
      <c r="E12" s="22"/>
      <c r="F12" s="22"/>
      <c r="G12" s="22"/>
      <c r="H12" s="22"/>
      <c r="I12" s="22"/>
      <c r="J12" s="22"/>
      <c r="K12" s="22"/>
      <c r="L12" s="22"/>
      <c r="M12" s="22"/>
      <c r="N12" s="22"/>
    </row>
    <row r="13" spans="1:14" ht="15.75" thickBot="1" x14ac:dyDescent="0.3">
      <c r="A13" s="16" t="s">
        <v>436</v>
      </c>
      <c r="B13" s="17">
        <v>0</v>
      </c>
      <c r="C13" s="22"/>
      <c r="D13" s="22"/>
      <c r="E13" s="22"/>
      <c r="F13" s="22"/>
      <c r="G13" s="22"/>
      <c r="H13" s="22"/>
      <c r="I13" s="22"/>
      <c r="J13" s="22"/>
      <c r="K13" s="22"/>
      <c r="L13" s="22"/>
      <c r="M13" s="22"/>
      <c r="N13" s="22"/>
    </row>
    <row r="14" spans="1:14" ht="24.75" thickBot="1" x14ac:dyDescent="0.3">
      <c r="A14" s="16" t="s">
        <v>19</v>
      </c>
      <c r="B14" s="17">
        <v>3</v>
      </c>
      <c r="C14" s="22"/>
      <c r="D14" s="22"/>
      <c r="E14" s="22"/>
      <c r="F14" s="22"/>
      <c r="G14" s="22"/>
      <c r="H14" s="22"/>
      <c r="I14" s="22"/>
      <c r="J14" s="22"/>
      <c r="K14" s="22"/>
      <c r="L14" s="22"/>
      <c r="M14" s="22"/>
      <c r="N14" s="22"/>
    </row>
    <row r="15" spans="1:14" ht="24.75" thickBot="1" x14ac:dyDescent="0.3">
      <c r="A15" s="16" t="s">
        <v>20</v>
      </c>
      <c r="B15" s="17">
        <v>7</v>
      </c>
      <c r="C15" s="22"/>
      <c r="D15" s="22"/>
      <c r="E15" s="22"/>
      <c r="F15" s="22"/>
      <c r="G15" s="22"/>
      <c r="H15" s="22"/>
      <c r="I15" s="22"/>
      <c r="J15" s="22"/>
      <c r="K15" s="22"/>
      <c r="L15" s="22"/>
      <c r="M15" s="22"/>
      <c r="N15" s="22"/>
    </row>
    <row r="16" spans="1:14" ht="24.75" thickBot="1" x14ac:dyDescent="0.3">
      <c r="A16" s="16" t="s">
        <v>21</v>
      </c>
      <c r="B16" s="17">
        <v>10</v>
      </c>
      <c r="C16" s="22"/>
      <c r="D16" s="22"/>
      <c r="E16" s="22"/>
      <c r="F16" s="22"/>
      <c r="G16" s="22"/>
      <c r="H16" s="22"/>
      <c r="I16" s="22"/>
      <c r="J16" s="22"/>
      <c r="K16" s="22"/>
      <c r="L16" s="22"/>
      <c r="M16" s="22"/>
      <c r="N16" s="22"/>
    </row>
    <row r="17" spans="1:14" x14ac:dyDescent="0.25">
      <c r="A17" s="22"/>
      <c r="B17" s="22"/>
      <c r="C17" s="22"/>
      <c r="D17" s="22"/>
      <c r="E17" s="22"/>
      <c r="F17" s="22"/>
      <c r="G17" s="22"/>
      <c r="H17" s="22"/>
      <c r="I17" s="22"/>
      <c r="J17" s="22"/>
      <c r="K17" s="22"/>
      <c r="L17" s="22"/>
      <c r="M17" s="22"/>
      <c r="N17" s="22"/>
    </row>
    <row r="18" spans="1:14" ht="15.75" thickBot="1" x14ac:dyDescent="0.3">
      <c r="A18" s="16" t="s">
        <v>435</v>
      </c>
      <c r="B18" s="17">
        <v>0</v>
      </c>
      <c r="C18" s="18"/>
      <c r="D18" s="22"/>
      <c r="E18" s="22"/>
      <c r="F18" s="22"/>
      <c r="G18" s="22"/>
      <c r="H18" s="22"/>
      <c r="I18" s="22"/>
      <c r="J18" s="22"/>
      <c r="K18" s="22"/>
      <c r="L18" s="22"/>
      <c r="M18" s="22"/>
      <c r="N18" s="22"/>
    </row>
    <row r="19" spans="1:14" ht="15.75" thickBot="1" x14ac:dyDescent="0.3">
      <c r="A19" s="16" t="s">
        <v>23</v>
      </c>
      <c r="B19" s="17">
        <v>2</v>
      </c>
      <c r="C19" s="18"/>
      <c r="D19" s="22"/>
      <c r="E19" s="22"/>
      <c r="F19" s="22"/>
      <c r="G19" s="22"/>
      <c r="H19" s="22"/>
      <c r="I19" s="22"/>
      <c r="J19" s="22"/>
      <c r="K19" s="22"/>
      <c r="L19" s="22"/>
      <c r="M19" s="22"/>
      <c r="N19" s="22"/>
    </row>
    <row r="20" spans="1:14" ht="24.75" thickBot="1" x14ac:dyDescent="0.3">
      <c r="A20" s="16" t="s">
        <v>24</v>
      </c>
      <c r="B20" s="17">
        <v>4</v>
      </c>
      <c r="C20" s="18"/>
      <c r="D20" s="22"/>
      <c r="E20" s="22"/>
      <c r="F20" s="22"/>
      <c r="G20" s="22"/>
      <c r="H20" s="22"/>
      <c r="I20" s="22"/>
      <c r="J20" s="22"/>
      <c r="K20" s="22"/>
      <c r="L20" s="22"/>
      <c r="M20" s="22"/>
      <c r="N20" s="22"/>
    </row>
    <row r="21" spans="1:14" ht="24.75" thickBot="1" x14ac:dyDescent="0.3">
      <c r="A21" s="16" t="s">
        <v>25</v>
      </c>
      <c r="B21" s="17">
        <v>8</v>
      </c>
      <c r="C21" s="14">
        <v>20</v>
      </c>
      <c r="D21" s="22"/>
      <c r="E21" s="22"/>
      <c r="F21" s="22"/>
      <c r="G21" s="22"/>
      <c r="H21" s="22"/>
      <c r="I21" s="22"/>
      <c r="J21" s="22"/>
      <c r="K21" s="22"/>
      <c r="L21" s="22"/>
      <c r="M21" s="22"/>
      <c r="N21" s="22"/>
    </row>
    <row r="22" spans="1:14" ht="24.75" thickBot="1" x14ac:dyDescent="0.3">
      <c r="A22" s="16" t="s">
        <v>26</v>
      </c>
      <c r="B22" s="17">
        <v>12</v>
      </c>
      <c r="C22" s="18"/>
      <c r="D22" s="22"/>
      <c r="E22" s="22"/>
      <c r="F22" s="22"/>
      <c r="G22" s="22"/>
      <c r="H22" s="22"/>
      <c r="I22" s="22"/>
      <c r="J22" s="22"/>
      <c r="K22" s="22"/>
      <c r="L22" s="22"/>
      <c r="M22" s="22"/>
      <c r="N22" s="22"/>
    </row>
    <row r="23" spans="1:14" ht="36.75" thickBot="1" x14ac:dyDescent="0.3">
      <c r="A23" s="16" t="s">
        <v>27</v>
      </c>
      <c r="B23" s="17">
        <v>16</v>
      </c>
      <c r="C23" s="18"/>
      <c r="D23" s="22"/>
      <c r="E23" s="22"/>
      <c r="F23" s="22"/>
      <c r="G23" s="22"/>
      <c r="H23" s="22"/>
      <c r="I23" s="22"/>
      <c r="J23" s="22"/>
      <c r="K23" s="22"/>
      <c r="L23" s="22"/>
      <c r="M23" s="22"/>
      <c r="N23" s="22"/>
    </row>
    <row r="24" spans="1:14" ht="24.75" thickBot="1" x14ac:dyDescent="0.3">
      <c r="A24" s="16" t="s">
        <v>28</v>
      </c>
      <c r="B24" s="17">
        <v>20</v>
      </c>
      <c r="C24" s="19"/>
      <c r="D24" s="22"/>
      <c r="E24" s="22"/>
      <c r="F24" s="22"/>
      <c r="G24" s="22"/>
      <c r="H24" s="22"/>
      <c r="I24" s="22"/>
      <c r="J24" s="22"/>
      <c r="K24" s="22"/>
      <c r="L24" s="22"/>
      <c r="M24" s="22"/>
      <c r="N24" s="22"/>
    </row>
    <row r="25" spans="1:14" x14ac:dyDescent="0.25">
      <c r="A25" s="22"/>
      <c r="B25" s="22"/>
      <c r="C25" s="22"/>
      <c r="D25" s="22"/>
      <c r="E25" s="22"/>
      <c r="F25" s="22"/>
      <c r="G25" s="22"/>
      <c r="H25" s="22"/>
      <c r="I25" s="22"/>
      <c r="J25" s="22"/>
      <c r="K25" s="22"/>
      <c r="L25" s="22"/>
      <c r="M25" s="22"/>
      <c r="N25" s="22"/>
    </row>
    <row r="26" spans="1:14" ht="15.75" thickBot="1" x14ac:dyDescent="0.3">
      <c r="A26" s="16" t="s">
        <v>437</v>
      </c>
      <c r="B26" s="17">
        <v>0</v>
      </c>
      <c r="C26" s="18"/>
      <c r="D26" s="22"/>
      <c r="E26" s="22"/>
      <c r="F26" s="22"/>
      <c r="G26" s="22"/>
      <c r="H26" s="22"/>
      <c r="I26" s="22"/>
      <c r="J26" s="22"/>
      <c r="K26" s="22"/>
      <c r="L26" s="22"/>
      <c r="M26" s="22"/>
      <c r="N26" s="22"/>
    </row>
    <row r="27" spans="1:14" ht="24.75" thickBot="1" x14ac:dyDescent="0.3">
      <c r="A27" s="16" t="s">
        <v>48</v>
      </c>
      <c r="B27" s="17">
        <v>1</v>
      </c>
      <c r="C27" s="18"/>
      <c r="D27" s="22"/>
      <c r="E27" s="22"/>
      <c r="F27" s="22"/>
      <c r="G27" s="22"/>
      <c r="H27" s="22"/>
      <c r="I27" s="22"/>
      <c r="J27" s="22"/>
      <c r="K27" s="22"/>
      <c r="L27" s="22"/>
      <c r="M27" s="22"/>
      <c r="N27" s="22"/>
    </row>
    <row r="28" spans="1:14" ht="24.75" thickBot="1" x14ac:dyDescent="0.3">
      <c r="A28" s="16" t="s">
        <v>49</v>
      </c>
      <c r="B28" s="17">
        <v>4</v>
      </c>
      <c r="C28" s="18"/>
      <c r="D28" s="22"/>
      <c r="E28" s="22"/>
      <c r="F28" s="22"/>
      <c r="G28" s="22"/>
      <c r="H28" s="22"/>
      <c r="I28" s="22"/>
      <c r="J28" s="22"/>
      <c r="K28" s="22"/>
      <c r="L28" s="22"/>
      <c r="M28" s="22"/>
      <c r="N28" s="22"/>
    </row>
    <row r="29" spans="1:14" ht="24.75" thickBot="1" x14ac:dyDescent="0.3">
      <c r="A29" s="16" t="s">
        <v>50</v>
      </c>
      <c r="B29" s="17">
        <v>7</v>
      </c>
      <c r="C29" s="14">
        <v>15</v>
      </c>
      <c r="D29" s="22"/>
      <c r="E29" s="22"/>
      <c r="F29" s="22"/>
      <c r="G29" s="22"/>
      <c r="H29" s="22"/>
      <c r="I29" s="22"/>
      <c r="J29" s="22"/>
      <c r="K29" s="22"/>
      <c r="L29" s="22"/>
      <c r="M29" s="22"/>
      <c r="N29" s="22"/>
    </row>
    <row r="30" spans="1:14" ht="24.75" thickBot="1" x14ac:dyDescent="0.3">
      <c r="A30" s="16" t="s">
        <v>51</v>
      </c>
      <c r="B30" s="17">
        <v>10</v>
      </c>
      <c r="C30" s="18"/>
      <c r="D30" s="22"/>
      <c r="E30" s="22"/>
      <c r="F30" s="22"/>
      <c r="G30" s="22"/>
      <c r="H30" s="22"/>
      <c r="I30" s="22"/>
      <c r="J30" s="22"/>
      <c r="K30" s="22"/>
      <c r="L30" s="22"/>
      <c r="M30" s="22"/>
      <c r="N30" s="22"/>
    </row>
    <row r="31" spans="1:14" ht="24.75" thickBot="1" x14ac:dyDescent="0.3">
      <c r="A31" s="16" t="s">
        <v>52</v>
      </c>
      <c r="B31" s="17">
        <v>15</v>
      </c>
      <c r="C31" s="19"/>
      <c r="D31" s="22"/>
      <c r="E31" s="22"/>
      <c r="F31" s="22"/>
      <c r="G31" s="22"/>
      <c r="H31" s="22"/>
      <c r="I31" s="22"/>
      <c r="J31" s="22"/>
      <c r="K31" s="22"/>
      <c r="L31" s="22"/>
      <c r="M31" s="22"/>
      <c r="N31" s="22"/>
    </row>
    <row r="32" spans="1:14" x14ac:dyDescent="0.25">
      <c r="A32" s="22"/>
      <c r="B32" s="22"/>
      <c r="C32" s="22"/>
      <c r="D32" s="22"/>
      <c r="E32" s="22"/>
      <c r="F32" s="22"/>
      <c r="G32" s="22"/>
      <c r="H32" s="22"/>
      <c r="I32" s="22"/>
      <c r="J32" s="22"/>
      <c r="K32" s="22"/>
      <c r="L32" s="22"/>
      <c r="M32" s="22"/>
      <c r="N32" s="22"/>
    </row>
    <row r="33" spans="1:14" ht="15.75" thickBot="1" x14ac:dyDescent="0.3">
      <c r="A33" s="16" t="s">
        <v>439</v>
      </c>
      <c r="B33" s="17">
        <v>0</v>
      </c>
      <c r="C33" s="18"/>
      <c r="D33" s="22"/>
      <c r="E33" s="22"/>
      <c r="F33" s="22"/>
      <c r="G33" s="22"/>
      <c r="H33" s="22"/>
      <c r="I33" s="22"/>
      <c r="J33" s="22"/>
      <c r="K33" s="22"/>
      <c r="L33" s="22"/>
      <c r="M33" s="22"/>
      <c r="N33" s="22"/>
    </row>
    <row r="34" spans="1:14" ht="15.75" thickBot="1" x14ac:dyDescent="0.3">
      <c r="A34" s="16" t="s">
        <v>438</v>
      </c>
      <c r="B34" s="17">
        <v>4</v>
      </c>
      <c r="C34" s="18"/>
      <c r="D34" s="22"/>
      <c r="E34" s="22"/>
      <c r="F34" s="22"/>
      <c r="G34" s="22"/>
      <c r="H34" s="22"/>
      <c r="I34" s="22"/>
      <c r="J34" s="22"/>
      <c r="K34" s="22"/>
      <c r="L34" s="22"/>
      <c r="M34" s="22"/>
      <c r="N34" s="22"/>
    </row>
    <row r="35" spans="1:14" ht="15.75" thickBot="1" x14ac:dyDescent="0.3">
      <c r="A35" s="16" t="s">
        <v>68</v>
      </c>
      <c r="B35" s="17">
        <v>8</v>
      </c>
      <c r="C35" s="18"/>
      <c r="D35" s="22"/>
      <c r="E35" s="22"/>
      <c r="F35" s="22"/>
      <c r="G35" s="22"/>
      <c r="H35" s="22"/>
      <c r="I35" s="22"/>
      <c r="J35" s="22"/>
      <c r="K35" s="22"/>
      <c r="L35" s="22"/>
      <c r="M35" s="22"/>
      <c r="N35" s="22"/>
    </row>
    <row r="36" spans="1:14" ht="27" thickBot="1" x14ac:dyDescent="0.3">
      <c r="A36" s="16" t="s">
        <v>69</v>
      </c>
      <c r="B36" s="17">
        <v>12</v>
      </c>
      <c r="C36" s="14">
        <v>28</v>
      </c>
      <c r="D36" s="22"/>
      <c r="E36" s="22"/>
      <c r="F36" s="22"/>
      <c r="G36" s="22"/>
      <c r="H36" s="22"/>
      <c r="I36" s="22"/>
      <c r="J36" s="22"/>
      <c r="K36" s="22"/>
      <c r="L36" s="22"/>
      <c r="M36" s="22"/>
      <c r="N36" s="22"/>
    </row>
    <row r="37" spans="1:14" ht="27" thickBot="1" x14ac:dyDescent="0.3">
      <c r="A37" s="16" t="s">
        <v>70</v>
      </c>
      <c r="B37" s="17">
        <v>17</v>
      </c>
      <c r="C37" s="18"/>
      <c r="D37" s="22"/>
      <c r="E37" s="22"/>
      <c r="F37" s="22"/>
      <c r="G37" s="22"/>
      <c r="H37" s="22"/>
      <c r="I37" s="22"/>
      <c r="J37" s="22"/>
      <c r="K37" s="22"/>
      <c r="L37" s="22"/>
      <c r="M37" s="22"/>
      <c r="N37" s="22"/>
    </row>
    <row r="38" spans="1:14" ht="27" thickBot="1" x14ac:dyDescent="0.3">
      <c r="A38" s="16" t="s">
        <v>71</v>
      </c>
      <c r="B38" s="17">
        <v>22</v>
      </c>
      <c r="C38" s="18"/>
      <c r="D38" s="22"/>
      <c r="E38" s="22"/>
      <c r="F38" s="22"/>
      <c r="G38" s="22"/>
      <c r="H38" s="22"/>
      <c r="I38" s="22"/>
      <c r="J38" s="22"/>
      <c r="K38" s="22"/>
      <c r="L38" s="22"/>
      <c r="M38" s="22"/>
      <c r="N38" s="22"/>
    </row>
    <row r="39" spans="1:14" ht="27" thickBot="1" x14ac:dyDescent="0.3">
      <c r="A39" s="16" t="s">
        <v>72</v>
      </c>
      <c r="B39" s="17">
        <v>28</v>
      </c>
      <c r="C39" s="19"/>
      <c r="D39" s="22"/>
      <c r="E39" s="22"/>
      <c r="F39" s="22"/>
      <c r="G39" s="22"/>
      <c r="H39" s="22"/>
      <c r="I39" s="22"/>
      <c r="J39" s="22"/>
      <c r="K39" s="22"/>
      <c r="L39" s="22"/>
      <c r="M39" s="22"/>
      <c r="N39" s="22"/>
    </row>
    <row r="40" spans="1:14" ht="36.75" thickBot="1" x14ac:dyDescent="0.3">
      <c r="A40" s="16" t="s">
        <v>440</v>
      </c>
      <c r="B40" s="17">
        <v>0</v>
      </c>
      <c r="C40" s="18"/>
      <c r="D40" s="22"/>
      <c r="E40" s="22"/>
      <c r="F40" s="22"/>
      <c r="G40" s="22"/>
      <c r="H40" s="22"/>
      <c r="I40" s="22"/>
      <c r="J40" s="22"/>
      <c r="K40" s="22"/>
      <c r="L40" s="22"/>
      <c r="M40" s="22"/>
      <c r="N40" s="22"/>
    </row>
    <row r="41" spans="1:14" ht="36.75" thickBot="1" x14ac:dyDescent="0.3">
      <c r="A41" s="16" t="s">
        <v>441</v>
      </c>
      <c r="B41" s="17">
        <v>2</v>
      </c>
      <c r="C41" s="18"/>
      <c r="D41" s="22"/>
      <c r="E41" s="22"/>
      <c r="F41" s="22"/>
      <c r="G41" s="22"/>
      <c r="H41" s="22"/>
      <c r="I41" s="22"/>
      <c r="J41" s="22"/>
      <c r="K41" s="22"/>
      <c r="L41" s="22"/>
      <c r="M41" s="22"/>
      <c r="N41" s="22"/>
    </row>
    <row r="42" spans="1:14" ht="48.75" thickBot="1" x14ac:dyDescent="0.3">
      <c r="A42" s="51" t="s">
        <v>442</v>
      </c>
      <c r="B42" s="15">
        <v>7</v>
      </c>
      <c r="C42" s="14">
        <v>14</v>
      </c>
      <c r="D42" s="22"/>
      <c r="E42" s="22"/>
      <c r="F42" s="22"/>
      <c r="G42" s="22"/>
      <c r="H42" s="22"/>
      <c r="I42" s="22"/>
      <c r="J42" s="22"/>
      <c r="K42" s="22"/>
      <c r="L42" s="22"/>
      <c r="M42" s="22"/>
      <c r="N42" s="22"/>
    </row>
    <row r="43" spans="1:14" ht="48.75" thickBot="1" x14ac:dyDescent="0.3">
      <c r="A43" s="51" t="s">
        <v>73</v>
      </c>
      <c r="B43" s="15">
        <v>14</v>
      </c>
      <c r="C43" s="18"/>
      <c r="D43" s="22"/>
      <c r="E43" s="22"/>
      <c r="F43" s="22"/>
      <c r="G43" s="22"/>
      <c r="H43" s="22"/>
      <c r="I43" s="22"/>
      <c r="J43" s="22"/>
      <c r="K43" s="22"/>
      <c r="L43" s="22"/>
      <c r="M43" s="22"/>
      <c r="N43" s="22"/>
    </row>
    <row r="44" spans="1:14" ht="48.75" thickBot="1" x14ac:dyDescent="0.3">
      <c r="A44" s="52" t="s">
        <v>74</v>
      </c>
      <c r="B44" s="17">
        <v>6</v>
      </c>
      <c r="C44" s="12">
        <v>6</v>
      </c>
      <c r="D44" s="22"/>
      <c r="E44" s="22"/>
      <c r="F44" s="22"/>
      <c r="G44" s="22"/>
      <c r="H44" s="22"/>
      <c r="I44" s="22"/>
      <c r="J44" s="22"/>
      <c r="K44" s="22"/>
      <c r="L44" s="22"/>
      <c r="M44" s="22"/>
      <c r="N44" s="22"/>
    </row>
    <row r="45" spans="1:14" ht="15.75" thickBot="1" x14ac:dyDescent="0.3">
      <c r="A45" s="53"/>
      <c r="B45" s="53"/>
      <c r="C45" s="53"/>
      <c r="D45" s="22"/>
      <c r="E45" s="22"/>
      <c r="F45" s="22"/>
      <c r="G45" s="22"/>
      <c r="H45" s="22"/>
      <c r="I45" s="22"/>
      <c r="J45" s="22"/>
      <c r="K45" s="22"/>
      <c r="L45" s="22"/>
      <c r="M45" s="22"/>
      <c r="N45" s="22"/>
    </row>
    <row r="46" spans="1:14" ht="24.75" thickBot="1" x14ac:dyDescent="0.3">
      <c r="A46" s="16" t="s">
        <v>78</v>
      </c>
      <c r="B46" s="17">
        <v>0</v>
      </c>
      <c r="C46" s="18"/>
      <c r="D46" s="22"/>
      <c r="E46" s="22"/>
      <c r="F46" s="22"/>
      <c r="G46" s="22"/>
      <c r="H46" s="22"/>
      <c r="I46" s="22"/>
      <c r="J46" s="22"/>
      <c r="K46" s="22"/>
      <c r="L46" s="22"/>
      <c r="M46" s="22"/>
      <c r="N46" s="22"/>
    </row>
    <row r="47" spans="1:14" ht="24.75" thickBot="1" x14ac:dyDescent="0.3">
      <c r="A47" s="16" t="s">
        <v>79</v>
      </c>
      <c r="B47" s="17">
        <v>5</v>
      </c>
      <c r="C47" s="18"/>
      <c r="D47" s="22"/>
      <c r="E47" s="22"/>
      <c r="F47" s="22"/>
      <c r="G47" s="22"/>
      <c r="H47" s="22"/>
      <c r="I47" s="22"/>
      <c r="J47" s="22"/>
      <c r="K47" s="22"/>
      <c r="L47" s="22"/>
      <c r="M47" s="22"/>
      <c r="N47" s="22"/>
    </row>
    <row r="48" spans="1:14" ht="24.75" thickBot="1" x14ac:dyDescent="0.3">
      <c r="A48" s="16" t="s">
        <v>80</v>
      </c>
      <c r="B48" s="17">
        <v>8</v>
      </c>
      <c r="C48" s="18"/>
      <c r="D48" s="22"/>
      <c r="E48" s="22"/>
      <c r="F48" s="22"/>
      <c r="G48" s="22"/>
      <c r="H48" s="22"/>
      <c r="I48" s="22"/>
      <c r="J48" s="22"/>
      <c r="K48" s="22"/>
      <c r="L48" s="22"/>
      <c r="M48" s="22"/>
      <c r="N48" s="22"/>
    </row>
    <row r="49" spans="1:14" ht="36.75" thickBot="1" x14ac:dyDescent="0.3">
      <c r="A49" s="16" t="s">
        <v>81</v>
      </c>
      <c r="B49" s="17">
        <v>12</v>
      </c>
      <c r="C49" s="14">
        <v>15</v>
      </c>
      <c r="D49" s="22"/>
      <c r="E49" s="22"/>
      <c r="F49" s="22"/>
      <c r="G49" s="22"/>
      <c r="H49" s="22"/>
      <c r="I49" s="22"/>
      <c r="J49" s="22"/>
      <c r="K49" s="22"/>
      <c r="L49" s="22"/>
      <c r="M49" s="22"/>
      <c r="N49" s="22"/>
    </row>
    <row r="50" spans="1:14" ht="67.5" customHeight="1" thickBot="1" x14ac:dyDescent="0.3">
      <c r="A50" s="16" t="s">
        <v>82</v>
      </c>
      <c r="B50" s="17">
        <v>15</v>
      </c>
      <c r="C50" s="19"/>
      <c r="D50" s="22"/>
      <c r="E50" s="22"/>
      <c r="F50" s="22"/>
      <c r="G50" s="22"/>
      <c r="H50" s="22"/>
      <c r="I50" s="22"/>
      <c r="J50" s="22"/>
      <c r="K50" s="22"/>
      <c r="L50" s="22"/>
      <c r="M50" s="22"/>
      <c r="N50" s="22"/>
    </row>
    <row r="51" spans="1:14" ht="48.75" customHeight="1" thickBot="1" x14ac:dyDescent="0.3">
      <c r="A51" s="16" t="s">
        <v>83</v>
      </c>
      <c r="B51" s="17">
        <v>0</v>
      </c>
      <c r="C51" s="18"/>
      <c r="D51" s="22"/>
      <c r="E51" s="22"/>
      <c r="F51" s="22"/>
      <c r="G51" s="22"/>
      <c r="H51" s="22"/>
      <c r="I51" s="22"/>
      <c r="J51" s="22"/>
      <c r="K51" s="22"/>
      <c r="L51" s="22"/>
      <c r="M51" s="22"/>
      <c r="N51" s="22"/>
    </row>
    <row r="52" spans="1:14" ht="24.75" thickBot="1" x14ac:dyDescent="0.3">
      <c r="A52" s="16" t="s">
        <v>84</v>
      </c>
      <c r="B52" s="17">
        <v>3</v>
      </c>
      <c r="C52" s="18"/>
      <c r="D52" s="22"/>
      <c r="E52" s="22"/>
      <c r="F52" s="22"/>
      <c r="G52" s="22"/>
      <c r="H52" s="22"/>
      <c r="I52" s="22"/>
      <c r="J52" s="22"/>
      <c r="K52" s="22"/>
      <c r="L52" s="22"/>
      <c r="M52" s="22"/>
      <c r="N52" s="22"/>
    </row>
    <row r="53" spans="1:14" ht="55.5" customHeight="1" thickBot="1" x14ac:dyDescent="0.3">
      <c r="A53" s="51" t="s">
        <v>85</v>
      </c>
      <c r="B53" s="15">
        <v>7</v>
      </c>
      <c r="C53" s="18">
        <v>15</v>
      </c>
      <c r="D53" s="22"/>
      <c r="E53" s="22"/>
      <c r="F53" s="22"/>
      <c r="G53" s="22"/>
      <c r="H53" s="22"/>
      <c r="I53" s="22"/>
      <c r="J53" s="22"/>
      <c r="K53" s="22"/>
      <c r="L53" s="22"/>
      <c r="M53" s="22"/>
      <c r="N53" s="22"/>
    </row>
    <row r="54" spans="1:14" ht="42" customHeight="1" thickBot="1" x14ac:dyDescent="0.3">
      <c r="A54" s="16" t="s">
        <v>86</v>
      </c>
      <c r="B54" s="17">
        <v>11</v>
      </c>
      <c r="C54" s="18"/>
      <c r="D54" s="22"/>
      <c r="E54" s="22"/>
      <c r="F54" s="22"/>
      <c r="G54" s="22"/>
      <c r="H54" s="22"/>
      <c r="I54" s="22"/>
      <c r="J54" s="22"/>
      <c r="K54" s="22"/>
      <c r="L54" s="22"/>
      <c r="M54" s="22"/>
      <c r="N54" s="22"/>
    </row>
    <row r="55" spans="1:14" ht="79.5" customHeight="1" thickBot="1" x14ac:dyDescent="0.3">
      <c r="A55" s="51" t="s">
        <v>87</v>
      </c>
      <c r="B55" s="17">
        <v>15</v>
      </c>
      <c r="C55" s="19"/>
      <c r="D55" s="22"/>
      <c r="E55" s="22"/>
      <c r="F55" s="22"/>
      <c r="G55" s="22"/>
      <c r="H55" s="22"/>
      <c r="I55" s="22"/>
      <c r="J55" s="22"/>
      <c r="K55" s="22"/>
      <c r="L55" s="22"/>
      <c r="M55" s="22"/>
      <c r="N55" s="22"/>
    </row>
    <row r="56" spans="1:14" x14ac:dyDescent="0.25">
      <c r="A56" s="22"/>
      <c r="B56" s="22"/>
      <c r="C56" s="22"/>
      <c r="D56" s="22"/>
      <c r="E56" s="22"/>
      <c r="F56" s="22"/>
      <c r="G56" s="22"/>
      <c r="H56" s="22"/>
      <c r="I56" s="22"/>
      <c r="J56" s="22"/>
      <c r="K56" s="22"/>
      <c r="L56" s="22"/>
      <c r="M56" s="22"/>
      <c r="N56" s="22"/>
    </row>
    <row r="57" spans="1:14" ht="15.75" thickBot="1" x14ac:dyDescent="0.3">
      <c r="A57" s="16" t="s">
        <v>89</v>
      </c>
      <c r="B57" s="17">
        <v>0</v>
      </c>
      <c r="C57" s="117">
        <v>4</v>
      </c>
      <c r="D57" s="22"/>
      <c r="E57" s="22"/>
      <c r="F57" s="22"/>
      <c r="G57" s="22"/>
      <c r="H57" s="22"/>
      <c r="I57" s="22"/>
      <c r="J57" s="22"/>
      <c r="K57" s="22"/>
      <c r="L57" s="22"/>
      <c r="M57" s="22"/>
      <c r="N57" s="22"/>
    </row>
    <row r="58" spans="1:14" ht="15.75" thickBot="1" x14ac:dyDescent="0.3">
      <c r="A58" s="16" t="s">
        <v>90</v>
      </c>
      <c r="B58" s="17">
        <v>2</v>
      </c>
      <c r="C58" s="117"/>
      <c r="D58" s="22"/>
      <c r="E58" s="22"/>
      <c r="F58" s="22"/>
      <c r="G58" s="22"/>
      <c r="H58" s="22"/>
      <c r="I58" s="22"/>
      <c r="J58" s="22"/>
      <c r="K58" s="22"/>
      <c r="L58" s="22"/>
      <c r="M58" s="22"/>
      <c r="N58" s="22"/>
    </row>
    <row r="59" spans="1:14" ht="15.75" thickBot="1" x14ac:dyDescent="0.3">
      <c r="A59" s="16" t="s">
        <v>91</v>
      </c>
      <c r="B59" s="17">
        <v>4</v>
      </c>
      <c r="C59" s="118"/>
      <c r="D59" s="22"/>
      <c r="E59" s="22"/>
      <c r="F59" s="22"/>
      <c r="G59" s="22"/>
      <c r="H59" s="22"/>
      <c r="I59" s="22"/>
      <c r="J59" s="22"/>
      <c r="K59" s="22"/>
      <c r="L59" s="22"/>
      <c r="M59" s="22"/>
      <c r="N59" s="22"/>
    </row>
    <row r="60" spans="1:14" ht="15.75" thickBot="1" x14ac:dyDescent="0.3">
      <c r="A60" s="22"/>
      <c r="B60" s="22"/>
      <c r="C60" s="22"/>
      <c r="D60" s="22"/>
      <c r="E60" s="22"/>
      <c r="F60" s="22"/>
      <c r="G60" s="22"/>
      <c r="H60" s="22"/>
      <c r="I60" s="22"/>
      <c r="J60" s="22"/>
      <c r="K60" s="22"/>
      <c r="L60" s="22"/>
      <c r="M60" s="22"/>
      <c r="N60" s="22"/>
    </row>
    <row r="61" spans="1:14" ht="15.75" thickBot="1" x14ac:dyDescent="0.3">
      <c r="A61" s="16" t="s">
        <v>108</v>
      </c>
      <c r="B61" s="11">
        <v>0</v>
      </c>
      <c r="C61" s="116">
        <v>4</v>
      </c>
      <c r="D61" s="22"/>
      <c r="E61" s="22"/>
      <c r="F61" s="22"/>
      <c r="G61" s="22"/>
      <c r="H61" s="22"/>
      <c r="I61" s="22"/>
      <c r="J61" s="22"/>
      <c r="K61" s="22"/>
      <c r="L61" s="22"/>
      <c r="M61" s="22"/>
      <c r="N61" s="22"/>
    </row>
    <row r="62" spans="1:14" ht="15.75" thickBot="1" x14ac:dyDescent="0.3">
      <c r="A62" s="16" t="s">
        <v>109</v>
      </c>
      <c r="B62" s="11">
        <v>2</v>
      </c>
      <c r="C62" s="117"/>
      <c r="D62" s="22"/>
      <c r="E62" s="22"/>
      <c r="F62" s="22"/>
      <c r="G62" s="22"/>
      <c r="H62" s="22"/>
      <c r="I62" s="22"/>
      <c r="J62" s="22"/>
      <c r="K62" s="22"/>
      <c r="L62" s="22"/>
      <c r="M62" s="22"/>
      <c r="N62" s="22"/>
    </row>
    <row r="63" spans="1:14" ht="15.75" thickBot="1" x14ac:dyDescent="0.3">
      <c r="A63" s="16" t="s">
        <v>110</v>
      </c>
      <c r="B63" s="11">
        <v>4</v>
      </c>
      <c r="C63" s="118"/>
      <c r="D63" s="22"/>
      <c r="E63" s="22"/>
      <c r="F63" s="22"/>
      <c r="G63" s="22"/>
      <c r="H63" s="22"/>
      <c r="I63" s="22"/>
      <c r="J63" s="22"/>
      <c r="K63" s="22"/>
      <c r="L63" s="22"/>
      <c r="M63" s="22"/>
      <c r="N63" s="22"/>
    </row>
    <row r="64" spans="1:14" x14ac:dyDescent="0.25">
      <c r="A64" s="22"/>
      <c r="B64" s="22"/>
      <c r="C64" s="22"/>
      <c r="D64" s="22"/>
      <c r="E64" s="22"/>
      <c r="F64" s="22"/>
      <c r="G64" s="22"/>
      <c r="H64" s="22"/>
      <c r="I64" s="22"/>
      <c r="J64" s="22"/>
      <c r="K64" s="22"/>
      <c r="L64" s="22"/>
      <c r="M64" s="22"/>
      <c r="N64" s="22"/>
    </row>
    <row r="65" spans="1:14" ht="15.75" thickBot="1" x14ac:dyDescent="0.3">
      <c r="A65" s="16" t="s">
        <v>443</v>
      </c>
      <c r="B65" s="17">
        <v>0</v>
      </c>
      <c r="C65" s="18"/>
      <c r="D65" s="22"/>
      <c r="E65" s="22"/>
      <c r="F65" s="22"/>
      <c r="G65" s="22"/>
      <c r="H65" s="22"/>
      <c r="I65" s="22"/>
      <c r="J65" s="22"/>
      <c r="K65" s="22"/>
      <c r="L65" s="22"/>
      <c r="M65" s="22"/>
      <c r="N65" s="22"/>
    </row>
    <row r="66" spans="1:14" ht="24.75" thickBot="1" x14ac:dyDescent="0.3">
      <c r="A66" s="16" t="s">
        <v>118</v>
      </c>
      <c r="B66" s="17">
        <v>3</v>
      </c>
      <c r="C66" s="18"/>
      <c r="D66" s="22"/>
      <c r="E66" s="22"/>
      <c r="F66" s="22"/>
      <c r="G66" s="22"/>
      <c r="H66" s="22"/>
      <c r="I66" s="22"/>
      <c r="J66" s="22"/>
      <c r="K66" s="22"/>
      <c r="L66" s="22"/>
      <c r="M66" s="22"/>
      <c r="N66" s="22"/>
    </row>
    <row r="67" spans="1:14" ht="24.75" thickBot="1" x14ac:dyDescent="0.3">
      <c r="A67" s="16" t="s">
        <v>119</v>
      </c>
      <c r="B67" s="17">
        <v>5</v>
      </c>
      <c r="C67" s="18"/>
      <c r="D67" s="22"/>
      <c r="E67" s="22"/>
      <c r="F67" s="22"/>
      <c r="G67" s="22"/>
      <c r="H67" s="22"/>
      <c r="I67" s="22"/>
      <c r="J67" s="22"/>
      <c r="K67" s="22"/>
      <c r="L67" s="22"/>
      <c r="M67" s="22"/>
      <c r="N67" s="22"/>
    </row>
    <row r="68" spans="1:14" ht="15.75" thickBot="1" x14ac:dyDescent="0.3">
      <c r="A68" s="16" t="s">
        <v>120</v>
      </c>
      <c r="B68" s="17">
        <v>10</v>
      </c>
      <c r="C68" s="14">
        <v>15</v>
      </c>
      <c r="D68" s="22"/>
      <c r="E68" s="22"/>
      <c r="F68" s="22"/>
      <c r="G68" s="22"/>
      <c r="H68" s="22"/>
      <c r="I68" s="22"/>
      <c r="J68" s="22"/>
      <c r="K68" s="22"/>
      <c r="L68" s="22"/>
      <c r="M68" s="22"/>
      <c r="N68" s="22"/>
    </row>
    <row r="69" spans="1:14" ht="15.75" thickBot="1" x14ac:dyDescent="0.3">
      <c r="A69" s="16" t="s">
        <v>121</v>
      </c>
      <c r="B69" s="17">
        <v>15</v>
      </c>
      <c r="C69" s="19"/>
      <c r="D69" s="22"/>
      <c r="E69" s="22"/>
      <c r="F69" s="22"/>
      <c r="G69" s="22"/>
      <c r="H69" s="22"/>
      <c r="I69" s="22"/>
      <c r="J69" s="22"/>
      <c r="K69" s="22"/>
      <c r="L69" s="22"/>
      <c r="M69" s="22"/>
      <c r="N69" s="22"/>
    </row>
    <row r="70" spans="1:14" x14ac:dyDescent="0.25">
      <c r="A70" s="22"/>
      <c r="B70" s="22"/>
      <c r="C70" s="22"/>
      <c r="D70" s="22"/>
      <c r="E70" s="22"/>
      <c r="F70" s="22"/>
      <c r="G70" s="22"/>
      <c r="H70" s="22"/>
      <c r="I70" s="22"/>
      <c r="J70" s="22"/>
      <c r="K70" s="22"/>
      <c r="L70" s="22"/>
      <c r="M70" s="22"/>
      <c r="N70" s="22"/>
    </row>
    <row r="71" spans="1:14" ht="15.75" thickBot="1" x14ac:dyDescent="0.3">
      <c r="A71" s="16" t="s">
        <v>444</v>
      </c>
      <c r="B71" s="17">
        <v>0</v>
      </c>
      <c r="C71" s="18"/>
      <c r="D71" s="22"/>
      <c r="E71" s="22"/>
      <c r="F71" s="22"/>
      <c r="G71" s="22"/>
      <c r="H71" s="22"/>
      <c r="I71" s="22"/>
      <c r="J71" s="22"/>
      <c r="K71" s="22"/>
      <c r="L71" s="22"/>
      <c r="M71" s="22"/>
      <c r="N71" s="22"/>
    </row>
    <row r="72" spans="1:14" ht="15.75" thickBot="1" x14ac:dyDescent="0.3">
      <c r="A72" s="16" t="s">
        <v>122</v>
      </c>
      <c r="B72" s="17">
        <v>2</v>
      </c>
      <c r="C72" s="18"/>
      <c r="D72" s="22"/>
      <c r="E72" s="22"/>
      <c r="F72" s="22"/>
      <c r="G72" s="22"/>
      <c r="H72" s="22"/>
      <c r="I72" s="22"/>
      <c r="J72" s="22"/>
      <c r="K72" s="22"/>
      <c r="L72" s="22"/>
      <c r="M72" s="22"/>
      <c r="N72" s="22"/>
    </row>
    <row r="73" spans="1:14" ht="24.75" thickBot="1" x14ac:dyDescent="0.3">
      <c r="A73" s="16" t="s">
        <v>123</v>
      </c>
      <c r="B73" s="17">
        <v>5</v>
      </c>
      <c r="C73" s="14">
        <v>10</v>
      </c>
      <c r="D73" s="22"/>
      <c r="E73" s="22"/>
      <c r="F73" s="22"/>
      <c r="G73" s="22"/>
      <c r="H73" s="22"/>
      <c r="I73" s="22"/>
      <c r="J73" s="22"/>
      <c r="K73" s="22"/>
      <c r="L73" s="22"/>
      <c r="M73" s="22"/>
      <c r="N73" s="22"/>
    </row>
    <row r="74" spans="1:14" ht="24.75" thickBot="1" x14ac:dyDescent="0.3">
      <c r="A74" s="16" t="s">
        <v>124</v>
      </c>
      <c r="B74" s="17">
        <v>10</v>
      </c>
      <c r="C74" s="19"/>
      <c r="D74" s="22"/>
      <c r="E74" s="22"/>
      <c r="F74" s="22"/>
      <c r="G74" s="22"/>
      <c r="H74" s="22"/>
      <c r="I74" s="22"/>
      <c r="J74" s="22"/>
      <c r="K74" s="22"/>
      <c r="L74" s="22"/>
      <c r="M74" s="22"/>
      <c r="N74" s="22"/>
    </row>
    <row r="75" spans="1:14" ht="15.75" thickBot="1" x14ac:dyDescent="0.3">
      <c r="A75" s="22"/>
      <c r="B75" s="22"/>
      <c r="C75" s="22"/>
      <c r="D75" s="22"/>
      <c r="E75" s="22"/>
      <c r="F75" s="22"/>
      <c r="G75" s="22"/>
      <c r="H75" s="22"/>
      <c r="I75" s="22"/>
      <c r="J75" s="22"/>
      <c r="K75" s="22"/>
      <c r="L75" s="22"/>
      <c r="M75" s="22"/>
      <c r="N75" s="22"/>
    </row>
    <row r="76" spans="1:14" ht="15.75" thickBot="1" x14ac:dyDescent="0.3">
      <c r="A76" s="16" t="s">
        <v>131</v>
      </c>
      <c r="B76" s="17">
        <v>0</v>
      </c>
      <c r="C76" s="21"/>
      <c r="D76" s="22"/>
      <c r="E76" s="22"/>
      <c r="F76" s="22"/>
      <c r="G76" s="22"/>
      <c r="H76" s="22"/>
      <c r="I76" s="22"/>
      <c r="J76" s="22"/>
      <c r="K76" s="22"/>
      <c r="L76" s="22"/>
      <c r="M76" s="22"/>
      <c r="N76" s="22"/>
    </row>
    <row r="77" spans="1:14" ht="48" x14ac:dyDescent="0.25">
      <c r="A77" s="54" t="s">
        <v>132</v>
      </c>
      <c r="B77" s="55">
        <v>3</v>
      </c>
      <c r="C77" s="18">
        <v>7</v>
      </c>
      <c r="D77" s="22"/>
      <c r="E77" s="22"/>
      <c r="F77" s="22"/>
      <c r="G77" s="22"/>
      <c r="H77" s="22"/>
      <c r="I77" s="22"/>
      <c r="J77" s="22"/>
      <c r="K77" s="22"/>
      <c r="L77" s="22"/>
      <c r="M77" s="22"/>
      <c r="N77" s="22"/>
    </row>
    <row r="78" spans="1:14" ht="24.75" thickBot="1" x14ac:dyDescent="0.3">
      <c r="A78" s="16" t="s">
        <v>133</v>
      </c>
      <c r="B78" s="17">
        <v>7</v>
      </c>
      <c r="C78" s="19"/>
      <c r="D78" s="22"/>
      <c r="E78" s="22"/>
      <c r="F78" s="22"/>
      <c r="G78" s="22"/>
      <c r="H78" s="22"/>
      <c r="I78" s="22"/>
      <c r="J78" s="22"/>
      <c r="K78" s="22"/>
      <c r="L78" s="22"/>
      <c r="M78" s="22"/>
      <c r="N78" s="22"/>
    </row>
    <row r="79" spans="1:14" x14ac:dyDescent="0.25">
      <c r="A79" s="22"/>
      <c r="B79" s="22"/>
      <c r="C79" s="22"/>
      <c r="D79" s="22"/>
      <c r="E79" s="22"/>
      <c r="F79" s="22"/>
      <c r="G79" s="22"/>
      <c r="H79" s="22"/>
      <c r="I79" s="22"/>
      <c r="J79" s="22"/>
      <c r="K79" s="22"/>
      <c r="L79" s="22"/>
      <c r="M79" s="22"/>
      <c r="N79" s="22"/>
    </row>
    <row r="80" spans="1:14" ht="15.75" thickBot="1" x14ac:dyDescent="0.3">
      <c r="A80" s="16" t="s">
        <v>150</v>
      </c>
      <c r="B80" s="17">
        <v>0</v>
      </c>
      <c r="C80" s="14"/>
      <c r="D80" s="22"/>
      <c r="E80" s="22"/>
      <c r="F80" s="22"/>
      <c r="G80" s="22"/>
      <c r="H80" s="22"/>
      <c r="I80" s="22"/>
      <c r="J80" s="22"/>
      <c r="K80" s="22"/>
      <c r="L80" s="22"/>
      <c r="M80" s="22"/>
      <c r="N80" s="22"/>
    </row>
    <row r="81" spans="1:14" ht="24.75" thickBot="1" x14ac:dyDescent="0.3">
      <c r="A81" s="16" t="s">
        <v>151</v>
      </c>
      <c r="B81" s="17">
        <v>3</v>
      </c>
      <c r="C81" s="14"/>
      <c r="D81" s="22"/>
      <c r="E81" s="22"/>
      <c r="F81" s="22"/>
      <c r="G81" s="22"/>
      <c r="H81" s="22"/>
      <c r="I81" s="22"/>
      <c r="J81" s="22"/>
      <c r="K81" s="22"/>
      <c r="L81" s="22"/>
      <c r="M81" s="22"/>
      <c r="N81" s="22"/>
    </row>
    <row r="82" spans="1:14" ht="24.75" thickBot="1" x14ac:dyDescent="0.3">
      <c r="A82" s="16" t="s">
        <v>152</v>
      </c>
      <c r="B82" s="17">
        <v>8</v>
      </c>
      <c r="C82" s="14">
        <v>12</v>
      </c>
      <c r="D82" s="22"/>
      <c r="E82" s="22"/>
      <c r="F82" s="22"/>
      <c r="G82" s="22"/>
      <c r="H82" s="22"/>
      <c r="I82" s="22"/>
      <c r="J82" s="22"/>
      <c r="K82" s="22"/>
      <c r="L82" s="22"/>
      <c r="M82" s="22"/>
      <c r="N82" s="22"/>
    </row>
    <row r="83" spans="1:14" ht="24.75" thickBot="1" x14ac:dyDescent="0.3">
      <c r="A83" s="16" t="s">
        <v>153</v>
      </c>
      <c r="B83" s="17">
        <v>12</v>
      </c>
      <c r="C83" s="19"/>
      <c r="D83" s="22"/>
      <c r="E83" s="22"/>
      <c r="F83" s="22"/>
      <c r="G83" s="22"/>
      <c r="H83" s="22"/>
      <c r="I83" s="22"/>
      <c r="J83" s="22"/>
      <c r="K83" s="22"/>
      <c r="L83" s="22"/>
      <c r="M83" s="22"/>
      <c r="N83" s="22"/>
    </row>
    <row r="84" spans="1:14" x14ac:dyDescent="0.25">
      <c r="A84" s="22"/>
      <c r="B84" s="22"/>
      <c r="C84" s="22"/>
      <c r="D84" s="22"/>
      <c r="E84" s="22"/>
      <c r="F84" s="22"/>
      <c r="G84" s="22"/>
      <c r="H84" s="22"/>
      <c r="I84" s="22"/>
      <c r="J84" s="22"/>
      <c r="K84" s="22"/>
      <c r="L84" s="22"/>
      <c r="M84" s="22"/>
      <c r="N84" s="22"/>
    </row>
    <row r="85" spans="1:14" ht="24.75" thickBot="1" x14ac:dyDescent="0.3">
      <c r="A85" s="16" t="s">
        <v>157</v>
      </c>
      <c r="B85" s="17">
        <v>0</v>
      </c>
      <c r="C85" s="18"/>
      <c r="D85" s="22"/>
      <c r="E85" s="22"/>
      <c r="F85" s="22"/>
      <c r="G85" s="22"/>
      <c r="H85" s="22"/>
      <c r="I85" s="22"/>
      <c r="J85" s="22"/>
      <c r="K85" s="22"/>
      <c r="L85" s="22"/>
      <c r="M85" s="22"/>
      <c r="N85" s="22"/>
    </row>
    <row r="86" spans="1:14" ht="24.75" thickBot="1" x14ac:dyDescent="0.3">
      <c r="A86" s="16" t="s">
        <v>158</v>
      </c>
      <c r="B86" s="17">
        <v>4</v>
      </c>
      <c r="C86" s="18"/>
      <c r="D86" s="22"/>
      <c r="E86" s="22"/>
      <c r="F86" s="22"/>
      <c r="G86" s="22"/>
      <c r="H86" s="22"/>
      <c r="I86" s="22"/>
      <c r="J86" s="22"/>
      <c r="K86" s="22"/>
      <c r="L86" s="22"/>
      <c r="M86" s="22"/>
      <c r="N86" s="22"/>
    </row>
    <row r="87" spans="1:14" ht="15.75" thickBot="1" x14ac:dyDescent="0.3">
      <c r="A87" s="16" t="s">
        <v>159</v>
      </c>
      <c r="B87" s="17">
        <v>8</v>
      </c>
      <c r="C87" s="18"/>
      <c r="D87" s="22"/>
      <c r="E87" s="22"/>
      <c r="F87" s="22"/>
      <c r="G87" s="22"/>
      <c r="H87" s="22"/>
      <c r="I87" s="22"/>
      <c r="J87" s="22"/>
      <c r="K87" s="22"/>
      <c r="L87" s="22"/>
      <c r="M87" s="22"/>
      <c r="N87" s="22"/>
    </row>
    <row r="88" spans="1:14" ht="15.75" thickBot="1" x14ac:dyDescent="0.3">
      <c r="A88" s="16" t="s">
        <v>160</v>
      </c>
      <c r="B88" s="17">
        <v>12</v>
      </c>
      <c r="C88" s="14">
        <v>18</v>
      </c>
      <c r="D88" s="22"/>
      <c r="E88" s="22"/>
      <c r="F88" s="22"/>
      <c r="G88" s="22"/>
      <c r="H88" s="22"/>
      <c r="I88" s="22"/>
      <c r="J88" s="22"/>
      <c r="K88" s="22"/>
      <c r="L88" s="22"/>
      <c r="M88" s="22"/>
      <c r="N88" s="22"/>
    </row>
    <row r="89" spans="1:14" ht="15.75" thickBot="1" x14ac:dyDescent="0.3">
      <c r="A89" s="16" t="s">
        <v>161</v>
      </c>
      <c r="B89" s="17">
        <v>18</v>
      </c>
      <c r="C89" s="19"/>
      <c r="D89" s="22"/>
      <c r="E89" s="22"/>
      <c r="F89" s="22"/>
      <c r="G89" s="22"/>
      <c r="H89" s="22"/>
      <c r="I89" s="22"/>
      <c r="J89" s="22"/>
      <c r="K89" s="22"/>
      <c r="L89" s="22"/>
      <c r="M89" s="22"/>
      <c r="N89" s="22"/>
    </row>
    <row r="90" spans="1:14" ht="15.75" thickBot="1" x14ac:dyDescent="0.3">
      <c r="A90" s="22"/>
      <c r="B90" s="22"/>
      <c r="C90" s="22"/>
      <c r="D90" s="22"/>
      <c r="E90" s="22"/>
      <c r="F90" s="22"/>
      <c r="G90" s="22"/>
      <c r="H90" s="22"/>
      <c r="I90" s="22"/>
      <c r="J90" s="22"/>
      <c r="K90" s="22"/>
      <c r="L90" s="22"/>
      <c r="M90" s="22"/>
      <c r="N90" s="22"/>
    </row>
    <row r="91" spans="1:14" ht="24.75" thickBot="1" x14ac:dyDescent="0.3">
      <c r="A91" s="16" t="s">
        <v>163</v>
      </c>
      <c r="B91" s="17">
        <v>0</v>
      </c>
      <c r="C91" s="116">
        <v>12</v>
      </c>
      <c r="D91" s="22"/>
      <c r="E91" s="22"/>
      <c r="F91" s="22"/>
      <c r="G91" s="22"/>
      <c r="H91" s="22"/>
      <c r="I91" s="22"/>
      <c r="J91" s="22"/>
      <c r="K91" s="22"/>
      <c r="L91" s="22"/>
      <c r="M91" s="22"/>
      <c r="N91" s="22"/>
    </row>
    <row r="92" spans="1:14" ht="24.75" thickBot="1" x14ac:dyDescent="0.3">
      <c r="A92" s="16" t="s">
        <v>164</v>
      </c>
      <c r="B92" s="17">
        <v>4</v>
      </c>
      <c r="C92" s="117"/>
      <c r="D92" s="22"/>
      <c r="E92" s="22"/>
      <c r="F92" s="22"/>
      <c r="G92" s="22"/>
      <c r="H92" s="22"/>
      <c r="I92" s="22"/>
      <c r="J92" s="22"/>
      <c r="K92" s="22"/>
      <c r="L92" s="22"/>
      <c r="M92" s="22"/>
      <c r="N92" s="22"/>
    </row>
    <row r="93" spans="1:14" ht="48" x14ac:dyDescent="0.25">
      <c r="A93" s="54" t="s">
        <v>165</v>
      </c>
      <c r="B93" s="55">
        <v>8</v>
      </c>
      <c r="C93" s="117"/>
      <c r="D93" s="22"/>
      <c r="E93" s="22"/>
      <c r="F93" s="22"/>
      <c r="G93" s="22"/>
      <c r="H93" s="22"/>
      <c r="I93" s="22"/>
      <c r="J93" s="22"/>
      <c r="K93" s="22"/>
      <c r="L93" s="22"/>
      <c r="M93" s="22"/>
      <c r="N93" s="22"/>
    </row>
    <row r="94" spans="1:14" ht="36.75" thickBot="1" x14ac:dyDescent="0.3">
      <c r="A94" s="16" t="s">
        <v>166</v>
      </c>
      <c r="B94" s="17">
        <v>12</v>
      </c>
      <c r="C94" s="118"/>
      <c r="D94" s="22"/>
      <c r="E94" s="22"/>
      <c r="F94" s="22"/>
      <c r="G94" s="22"/>
      <c r="H94" s="22"/>
      <c r="I94" s="22"/>
      <c r="J94" s="22"/>
      <c r="K94" s="22"/>
      <c r="L94" s="22"/>
      <c r="M94" s="22"/>
      <c r="N94" s="22"/>
    </row>
    <row r="95" spans="1:14" x14ac:dyDescent="0.25">
      <c r="A95" s="22"/>
      <c r="B95" s="22"/>
      <c r="C95" s="22"/>
      <c r="D95" s="22"/>
      <c r="E95" s="22"/>
      <c r="F95" s="22"/>
      <c r="G95" s="22"/>
      <c r="H95" s="22"/>
      <c r="I95" s="22"/>
      <c r="J95" s="22"/>
      <c r="K95" s="22"/>
      <c r="L95" s="22"/>
      <c r="M95" s="22"/>
      <c r="N95" s="22"/>
    </row>
    <row r="96" spans="1:14" ht="15.75" thickBot="1" x14ac:dyDescent="0.3">
      <c r="A96" s="16" t="s">
        <v>171</v>
      </c>
      <c r="B96" s="17">
        <v>0</v>
      </c>
      <c r="C96" s="18"/>
      <c r="D96" s="22"/>
      <c r="E96" s="22"/>
      <c r="F96" s="22"/>
      <c r="G96" s="22"/>
      <c r="H96" s="22"/>
      <c r="I96" s="22"/>
      <c r="J96" s="22"/>
      <c r="K96" s="22"/>
      <c r="L96" s="22"/>
      <c r="M96" s="22"/>
      <c r="N96" s="22"/>
    </row>
    <row r="97" spans="1:14" ht="24.75" thickBot="1" x14ac:dyDescent="0.3">
      <c r="A97" s="16" t="s">
        <v>172</v>
      </c>
      <c r="B97" s="17">
        <v>4</v>
      </c>
      <c r="C97" s="18"/>
      <c r="D97" s="22"/>
      <c r="E97" s="22"/>
      <c r="F97" s="22"/>
      <c r="G97" s="22"/>
      <c r="H97" s="22"/>
      <c r="I97" s="22"/>
      <c r="J97" s="22"/>
      <c r="K97" s="22"/>
      <c r="L97" s="22"/>
      <c r="M97" s="22"/>
      <c r="N97" s="22"/>
    </row>
    <row r="98" spans="1:14" ht="24.75" thickBot="1" x14ac:dyDescent="0.3">
      <c r="A98" s="16" t="s">
        <v>173</v>
      </c>
      <c r="B98" s="17">
        <v>8</v>
      </c>
      <c r="C98" s="18"/>
      <c r="D98" s="22"/>
      <c r="E98" s="22"/>
      <c r="F98" s="22"/>
      <c r="G98" s="22"/>
      <c r="H98" s="22"/>
      <c r="I98" s="22"/>
      <c r="J98" s="22"/>
      <c r="K98" s="22"/>
      <c r="L98" s="22"/>
      <c r="M98" s="22"/>
      <c r="N98" s="22"/>
    </row>
    <row r="99" spans="1:14" ht="60.75" thickBot="1" x14ac:dyDescent="0.3">
      <c r="A99" s="16" t="s">
        <v>174</v>
      </c>
      <c r="B99" s="17">
        <v>12</v>
      </c>
      <c r="C99" s="14"/>
      <c r="D99" s="22"/>
      <c r="E99" s="22"/>
      <c r="F99" s="22"/>
      <c r="G99" s="22"/>
      <c r="H99" s="22"/>
      <c r="I99" s="22"/>
      <c r="J99" s="22"/>
      <c r="K99" s="22"/>
      <c r="L99" s="22"/>
      <c r="M99" s="22"/>
      <c r="N99" s="22"/>
    </row>
    <row r="100" spans="1:14" ht="60.75" thickBot="1" x14ac:dyDescent="0.3">
      <c r="A100" s="16" t="s">
        <v>175</v>
      </c>
      <c r="B100" s="17">
        <v>16</v>
      </c>
      <c r="C100" s="14"/>
      <c r="D100" s="22"/>
      <c r="E100" s="22"/>
      <c r="F100" s="22"/>
      <c r="G100" s="22"/>
      <c r="H100" s="22"/>
      <c r="I100" s="22"/>
      <c r="J100" s="22"/>
      <c r="K100" s="22"/>
      <c r="L100" s="22"/>
      <c r="M100" s="22"/>
      <c r="N100" s="22"/>
    </row>
    <row r="101" spans="1:14" ht="60.75" thickBot="1" x14ac:dyDescent="0.3">
      <c r="A101" s="16" t="s">
        <v>176</v>
      </c>
      <c r="B101" s="17">
        <v>23</v>
      </c>
      <c r="C101" s="56">
        <v>23</v>
      </c>
      <c r="D101" s="22"/>
      <c r="E101" s="22"/>
      <c r="F101" s="22"/>
      <c r="G101" s="22"/>
      <c r="H101" s="22"/>
      <c r="I101" s="22"/>
      <c r="J101" s="22"/>
      <c r="K101" s="22"/>
      <c r="L101" s="22"/>
      <c r="M101" s="22"/>
      <c r="N101" s="22"/>
    </row>
    <row r="102" spans="1:14" x14ac:dyDescent="0.25">
      <c r="A102" s="22"/>
      <c r="B102" s="22"/>
      <c r="C102" s="22"/>
      <c r="D102" s="22"/>
      <c r="E102" s="22"/>
      <c r="F102" s="22"/>
      <c r="G102" s="22"/>
      <c r="H102" s="22"/>
      <c r="I102" s="22"/>
      <c r="J102" s="22"/>
      <c r="K102" s="22"/>
      <c r="L102" s="22"/>
      <c r="M102" s="22"/>
      <c r="N102" s="22"/>
    </row>
    <row r="103" spans="1:14" ht="24.75" thickBot="1" x14ac:dyDescent="0.3">
      <c r="A103" s="16" t="s">
        <v>180</v>
      </c>
      <c r="B103" s="17">
        <v>0</v>
      </c>
      <c r="C103" s="122">
        <v>55</v>
      </c>
      <c r="D103" s="22"/>
      <c r="E103" s="22"/>
      <c r="F103" s="22"/>
      <c r="G103" s="22"/>
      <c r="H103" s="22"/>
      <c r="I103" s="22"/>
      <c r="J103" s="22"/>
      <c r="K103" s="22"/>
      <c r="L103" s="22"/>
      <c r="M103" s="22"/>
      <c r="N103" s="22"/>
    </row>
    <row r="104" spans="1:14" ht="36.75" customHeight="1" thickBot="1" x14ac:dyDescent="0.3">
      <c r="A104" s="16" t="s">
        <v>181</v>
      </c>
      <c r="B104" s="17">
        <v>10</v>
      </c>
      <c r="C104" s="122"/>
      <c r="D104" s="22"/>
      <c r="E104" s="22"/>
      <c r="F104" s="22"/>
      <c r="G104" s="22"/>
      <c r="H104" s="22"/>
      <c r="I104" s="22"/>
      <c r="J104" s="22"/>
      <c r="K104" s="22"/>
      <c r="L104" s="22"/>
      <c r="M104" s="22"/>
      <c r="N104" s="22"/>
    </row>
    <row r="105" spans="1:14" ht="24.75" thickBot="1" x14ac:dyDescent="0.3">
      <c r="A105" s="16" t="s">
        <v>182</v>
      </c>
      <c r="B105" s="17">
        <v>15</v>
      </c>
      <c r="C105" s="122"/>
      <c r="D105" s="22"/>
      <c r="E105" s="22"/>
      <c r="F105" s="22"/>
      <c r="G105" s="22"/>
      <c r="H105" s="22"/>
      <c r="I105" s="22"/>
      <c r="J105" s="22"/>
      <c r="K105" s="22"/>
      <c r="L105" s="22"/>
      <c r="M105" s="22"/>
      <c r="N105" s="22"/>
    </row>
    <row r="106" spans="1:14" ht="60.75" thickBot="1" x14ac:dyDescent="0.3">
      <c r="A106" s="16" t="s">
        <v>183</v>
      </c>
      <c r="B106" s="17">
        <v>40</v>
      </c>
      <c r="C106" s="122"/>
      <c r="D106" s="22"/>
      <c r="E106" s="22"/>
      <c r="F106" s="22"/>
      <c r="G106" s="22"/>
      <c r="H106" s="22"/>
      <c r="I106" s="22"/>
      <c r="J106" s="22"/>
      <c r="K106" s="22"/>
      <c r="L106" s="22"/>
      <c r="M106" s="22"/>
      <c r="N106" s="22"/>
    </row>
    <row r="107" spans="1:14" ht="99.75" customHeight="1" thickBot="1" x14ac:dyDescent="0.3">
      <c r="A107" s="16" t="s">
        <v>433</v>
      </c>
      <c r="B107" s="17">
        <v>55</v>
      </c>
      <c r="C107" s="123"/>
      <c r="D107" s="22"/>
      <c r="E107" s="22"/>
      <c r="F107" s="115" t="s">
        <v>184</v>
      </c>
      <c r="G107" s="115"/>
      <c r="H107" s="115"/>
      <c r="I107" s="115"/>
      <c r="J107" s="115"/>
      <c r="K107" s="115"/>
      <c r="L107" s="22"/>
      <c r="M107" s="22"/>
      <c r="N107" s="22"/>
    </row>
    <row r="108" spans="1:14" x14ac:dyDescent="0.25">
      <c r="A108" s="22"/>
      <c r="B108" s="22"/>
      <c r="C108" s="22"/>
      <c r="D108" s="22"/>
      <c r="E108" s="22"/>
      <c r="F108" s="22"/>
      <c r="G108" s="22"/>
      <c r="H108" s="22"/>
      <c r="I108" s="22"/>
      <c r="J108" s="22"/>
      <c r="K108" s="22"/>
      <c r="L108" s="22"/>
      <c r="M108" s="22"/>
      <c r="N108" s="22"/>
    </row>
    <row r="109" spans="1:14" ht="24.75" thickBot="1" x14ac:dyDescent="0.3">
      <c r="A109" s="16" t="s">
        <v>186</v>
      </c>
      <c r="B109" s="17">
        <v>0</v>
      </c>
      <c r="C109" s="18"/>
      <c r="D109" s="22"/>
      <c r="E109" s="22"/>
      <c r="F109" s="22"/>
      <c r="G109" s="22"/>
      <c r="H109" s="22"/>
      <c r="I109" s="22"/>
      <c r="J109" s="22"/>
      <c r="K109" s="22"/>
      <c r="L109" s="22"/>
      <c r="M109" s="22"/>
      <c r="N109" s="22"/>
    </row>
    <row r="110" spans="1:14" ht="24.75" thickBot="1" x14ac:dyDescent="0.3">
      <c r="A110" s="16" t="s">
        <v>187</v>
      </c>
      <c r="B110" s="17">
        <v>5</v>
      </c>
      <c r="C110" s="14">
        <v>10</v>
      </c>
      <c r="D110" s="22"/>
      <c r="E110" s="22"/>
      <c r="F110" s="22"/>
      <c r="G110" s="22"/>
      <c r="H110" s="22"/>
      <c r="I110" s="22"/>
      <c r="J110" s="22"/>
      <c r="K110" s="22"/>
      <c r="L110" s="22"/>
      <c r="M110" s="22"/>
      <c r="N110" s="22"/>
    </row>
    <row r="111" spans="1:14" ht="15.75" thickBot="1" x14ac:dyDescent="0.3">
      <c r="A111" s="16" t="s">
        <v>188</v>
      </c>
      <c r="B111" s="17">
        <v>10</v>
      </c>
      <c r="C111" s="19"/>
      <c r="D111" s="22"/>
      <c r="E111" s="22"/>
      <c r="F111" s="22"/>
      <c r="G111" s="22"/>
      <c r="H111" s="22"/>
      <c r="I111" s="22"/>
      <c r="J111" s="22"/>
      <c r="K111" s="22"/>
      <c r="L111" s="22"/>
      <c r="M111" s="22"/>
      <c r="N111" s="22"/>
    </row>
    <row r="112" spans="1:14" x14ac:dyDescent="0.25">
      <c r="A112" s="22"/>
      <c r="B112" s="22"/>
      <c r="C112" s="22"/>
      <c r="D112" s="22"/>
      <c r="E112" s="22"/>
      <c r="F112" s="22"/>
      <c r="G112" s="22"/>
      <c r="H112" s="22"/>
      <c r="I112" s="22"/>
      <c r="J112" s="22"/>
      <c r="K112" s="22"/>
      <c r="L112" s="22"/>
      <c r="M112" s="22"/>
      <c r="N112" s="22"/>
    </row>
    <row r="113" spans="1:14" ht="15.75" thickBot="1" x14ac:dyDescent="0.3">
      <c r="A113" s="16" t="s">
        <v>445</v>
      </c>
      <c r="B113" s="17">
        <v>0</v>
      </c>
      <c r="C113" s="18"/>
      <c r="D113" s="22"/>
      <c r="E113" s="22"/>
      <c r="F113" s="22"/>
      <c r="G113" s="22"/>
      <c r="H113" s="22"/>
      <c r="I113" s="22"/>
      <c r="J113" s="22"/>
      <c r="K113" s="22"/>
      <c r="L113" s="22"/>
      <c r="M113" s="22"/>
      <c r="N113" s="22"/>
    </row>
    <row r="114" spans="1:14" ht="24.75" thickBot="1" x14ac:dyDescent="0.3">
      <c r="A114" s="16" t="s">
        <v>191</v>
      </c>
      <c r="B114" s="17">
        <v>2</v>
      </c>
      <c r="C114" s="18"/>
      <c r="D114" s="22"/>
      <c r="E114" s="22"/>
      <c r="F114" s="22"/>
      <c r="G114" s="22"/>
      <c r="H114" s="22"/>
      <c r="I114" s="22"/>
      <c r="J114" s="22"/>
      <c r="K114" s="22"/>
      <c r="L114" s="22"/>
      <c r="M114" s="22"/>
      <c r="N114" s="22"/>
    </row>
    <row r="115" spans="1:14" ht="15.75" thickBot="1" x14ac:dyDescent="0.3">
      <c r="A115" s="16" t="s">
        <v>192</v>
      </c>
      <c r="B115" s="17">
        <v>4</v>
      </c>
      <c r="C115" s="18"/>
      <c r="D115" s="22"/>
      <c r="E115" s="22"/>
      <c r="F115" s="22"/>
      <c r="G115" s="22"/>
      <c r="H115" s="22"/>
      <c r="I115" s="22"/>
      <c r="J115" s="22"/>
      <c r="K115" s="22"/>
      <c r="L115" s="22"/>
      <c r="M115" s="22"/>
      <c r="N115" s="22"/>
    </row>
    <row r="116" spans="1:14" ht="15.75" thickBot="1" x14ac:dyDescent="0.3">
      <c r="A116" s="16" t="s">
        <v>193</v>
      </c>
      <c r="B116" s="17">
        <v>8</v>
      </c>
      <c r="C116" s="14">
        <v>10</v>
      </c>
      <c r="D116" s="22"/>
      <c r="E116" s="22"/>
      <c r="F116" s="22"/>
      <c r="G116" s="22"/>
      <c r="H116" s="22"/>
      <c r="I116" s="22"/>
      <c r="J116" s="22"/>
      <c r="K116" s="22"/>
      <c r="L116" s="22"/>
      <c r="M116" s="22"/>
      <c r="N116" s="22"/>
    </row>
    <row r="117" spans="1:14" ht="24.75" thickBot="1" x14ac:dyDescent="0.3">
      <c r="A117" s="16" t="s">
        <v>194</v>
      </c>
      <c r="B117" s="17">
        <v>10</v>
      </c>
      <c r="C117" s="19"/>
      <c r="D117" s="22"/>
      <c r="E117" s="22"/>
      <c r="F117" s="22"/>
      <c r="G117" s="22"/>
      <c r="H117" s="22"/>
      <c r="I117" s="22"/>
      <c r="J117" s="22"/>
      <c r="K117" s="22"/>
      <c r="L117" s="22"/>
      <c r="M117" s="22"/>
      <c r="N117" s="22"/>
    </row>
    <row r="118" spans="1:14" ht="15.75" thickBot="1" x14ac:dyDescent="0.3">
      <c r="A118" s="22"/>
      <c r="B118" s="22"/>
      <c r="C118" s="22"/>
      <c r="D118" s="22"/>
      <c r="E118" s="22"/>
      <c r="F118" s="22"/>
      <c r="G118" s="22"/>
      <c r="H118" s="22"/>
      <c r="I118" s="22"/>
      <c r="J118" s="22"/>
      <c r="K118" s="22"/>
      <c r="L118" s="22"/>
      <c r="M118" s="22"/>
      <c r="N118" s="22"/>
    </row>
    <row r="119" spans="1:14" ht="67.5" customHeight="1" thickBot="1" x14ac:dyDescent="0.3">
      <c r="A119" s="57" t="s">
        <v>195</v>
      </c>
      <c r="B119" s="15">
        <v>0</v>
      </c>
      <c r="C119" s="58"/>
      <c r="D119" s="22"/>
      <c r="E119" s="22" t="s">
        <v>197</v>
      </c>
      <c r="F119" s="115" t="s">
        <v>195</v>
      </c>
      <c r="G119" s="115"/>
      <c r="H119" s="115"/>
      <c r="I119" s="115"/>
      <c r="J119" s="115"/>
      <c r="K119" s="115"/>
      <c r="L119" s="22"/>
      <c r="M119" s="22"/>
      <c r="N119" s="22"/>
    </row>
    <row r="120" spans="1:14" ht="48.75" thickBot="1" x14ac:dyDescent="0.3">
      <c r="A120" s="59" t="s">
        <v>196</v>
      </c>
      <c r="B120" s="15">
        <v>9</v>
      </c>
      <c r="C120" s="13">
        <v>18</v>
      </c>
      <c r="D120" s="22"/>
      <c r="E120" s="22">
        <f>IF(E119=A119,0,IF(E119=A120,9,18))</f>
        <v>18</v>
      </c>
      <c r="F120" s="22"/>
      <c r="G120" s="22"/>
      <c r="H120" s="22"/>
      <c r="I120" s="22"/>
      <c r="J120" s="22"/>
      <c r="K120" s="22"/>
      <c r="L120" s="22"/>
      <c r="M120" s="22"/>
      <c r="N120" s="22"/>
    </row>
    <row r="121" spans="1:14" ht="48.75" thickBot="1" x14ac:dyDescent="0.3">
      <c r="A121" s="59" t="s">
        <v>197</v>
      </c>
      <c r="B121" s="15">
        <v>18</v>
      </c>
      <c r="C121" s="58"/>
      <c r="D121" s="22"/>
      <c r="E121" s="22"/>
      <c r="F121" s="22"/>
      <c r="G121" s="22"/>
      <c r="H121" s="22"/>
      <c r="I121" s="22"/>
      <c r="J121" s="22"/>
      <c r="K121" s="22"/>
      <c r="L121" s="22"/>
      <c r="M121" s="22"/>
      <c r="N121" s="22"/>
    </row>
    <row r="122" spans="1:14" x14ac:dyDescent="0.25">
      <c r="A122" s="22"/>
      <c r="B122" s="22"/>
      <c r="C122" s="22"/>
      <c r="D122" s="22"/>
      <c r="E122" s="22"/>
      <c r="F122" s="22"/>
      <c r="G122" s="22"/>
      <c r="H122" s="22"/>
      <c r="I122" s="22"/>
      <c r="J122" s="22"/>
      <c r="K122" s="22"/>
      <c r="L122" s="22"/>
      <c r="M122" s="22"/>
      <c r="N122" s="22"/>
    </row>
    <row r="123" spans="1:14" ht="15.75" thickBot="1" x14ac:dyDescent="0.3">
      <c r="A123" s="60" t="s">
        <v>202</v>
      </c>
      <c r="B123" s="17">
        <v>0</v>
      </c>
      <c r="C123" s="14"/>
      <c r="D123" s="22"/>
      <c r="E123" s="22"/>
      <c r="F123" s="22"/>
      <c r="G123" s="22"/>
      <c r="H123" s="22"/>
      <c r="I123" s="22"/>
      <c r="J123" s="22"/>
      <c r="K123" s="22"/>
      <c r="L123" s="22"/>
      <c r="M123" s="22"/>
      <c r="N123" s="22"/>
    </row>
    <row r="124" spans="1:14" ht="36.75" thickBot="1" x14ac:dyDescent="0.3">
      <c r="A124" s="60" t="s">
        <v>203</v>
      </c>
      <c r="B124" s="17">
        <v>10</v>
      </c>
      <c r="C124" s="14">
        <v>20</v>
      </c>
      <c r="D124" s="22"/>
      <c r="E124" s="22"/>
      <c r="F124" s="22"/>
      <c r="G124" s="22"/>
      <c r="H124" s="22"/>
      <c r="I124" s="22"/>
      <c r="J124" s="22"/>
      <c r="K124" s="22"/>
      <c r="L124" s="22"/>
      <c r="M124" s="22"/>
      <c r="N124" s="22"/>
    </row>
    <row r="125" spans="1:14" ht="48.75" thickBot="1" x14ac:dyDescent="0.3">
      <c r="A125" s="59" t="s">
        <v>204</v>
      </c>
      <c r="B125" s="17">
        <v>20</v>
      </c>
      <c r="C125" s="19"/>
      <c r="D125" s="22"/>
      <c r="E125" s="22"/>
      <c r="F125" s="22"/>
      <c r="G125" s="22"/>
      <c r="H125" s="22"/>
      <c r="I125" s="22"/>
      <c r="J125" s="22"/>
      <c r="K125" s="22"/>
      <c r="L125" s="22"/>
      <c r="M125" s="22"/>
      <c r="N125" s="22"/>
    </row>
    <row r="126" spans="1:14" ht="24.75" thickBot="1" x14ac:dyDescent="0.3">
      <c r="A126" s="60" t="s">
        <v>206</v>
      </c>
      <c r="B126" s="17">
        <v>0</v>
      </c>
      <c r="C126" s="18"/>
      <c r="D126" s="22"/>
      <c r="E126" s="22"/>
      <c r="F126" s="22"/>
      <c r="G126" s="22"/>
      <c r="H126" s="22"/>
      <c r="I126" s="22"/>
      <c r="J126" s="22"/>
      <c r="K126" s="22"/>
      <c r="L126" s="22"/>
      <c r="M126" s="22"/>
      <c r="N126" s="22"/>
    </row>
    <row r="127" spans="1:14" ht="36.75" thickBot="1" x14ac:dyDescent="0.3">
      <c r="A127" s="60" t="s">
        <v>207</v>
      </c>
      <c r="B127" s="17">
        <v>3</v>
      </c>
      <c r="C127" s="18"/>
      <c r="D127" s="22"/>
      <c r="E127" s="22"/>
      <c r="F127" s="22"/>
      <c r="G127" s="22"/>
      <c r="H127" s="22"/>
      <c r="I127" s="22"/>
      <c r="J127" s="22"/>
      <c r="K127" s="22"/>
      <c r="L127" s="22"/>
      <c r="M127" s="22"/>
      <c r="N127" s="22"/>
    </row>
    <row r="128" spans="1:14" ht="24.75" thickBot="1" x14ac:dyDescent="0.3">
      <c r="A128" s="60" t="s">
        <v>208</v>
      </c>
      <c r="B128" s="17">
        <v>7</v>
      </c>
      <c r="C128" s="18"/>
      <c r="D128" s="22"/>
      <c r="E128" s="22"/>
      <c r="F128" s="22"/>
      <c r="G128" s="22"/>
      <c r="H128" s="22"/>
      <c r="I128" s="22"/>
      <c r="J128" s="22"/>
      <c r="K128" s="22"/>
      <c r="L128" s="22"/>
      <c r="M128" s="22"/>
      <c r="N128" s="22"/>
    </row>
    <row r="129" spans="1:14" ht="24.75" thickBot="1" x14ac:dyDescent="0.3">
      <c r="A129" s="60" t="s">
        <v>209</v>
      </c>
      <c r="B129" s="17">
        <v>10</v>
      </c>
      <c r="C129" s="56">
        <v>10</v>
      </c>
      <c r="D129" s="22"/>
      <c r="E129" s="22"/>
      <c r="F129" s="22"/>
      <c r="G129" s="22"/>
      <c r="H129" s="22"/>
      <c r="I129" s="22"/>
      <c r="J129" s="22"/>
      <c r="K129" s="22"/>
      <c r="L129" s="22"/>
      <c r="M129" s="22"/>
      <c r="N129" s="22"/>
    </row>
    <row r="130" spans="1:14" x14ac:dyDescent="0.25">
      <c r="A130" s="22"/>
      <c r="B130" s="22"/>
      <c r="C130" s="22"/>
      <c r="D130" s="22"/>
      <c r="E130" s="22"/>
      <c r="F130" s="22"/>
      <c r="G130" s="22"/>
      <c r="H130" s="22"/>
      <c r="I130" s="22"/>
      <c r="J130" s="22"/>
      <c r="K130" s="22"/>
      <c r="L130" s="22"/>
      <c r="M130" s="22"/>
      <c r="N130" s="22"/>
    </row>
    <row r="131" spans="1:14" ht="36.75" thickBot="1" x14ac:dyDescent="0.3">
      <c r="A131" s="61" t="s">
        <v>223</v>
      </c>
      <c r="B131" s="62">
        <v>0</v>
      </c>
      <c r="C131" s="18"/>
      <c r="D131" s="22"/>
      <c r="E131" s="22"/>
      <c r="F131" s="22"/>
      <c r="G131" s="22"/>
      <c r="H131" s="22"/>
      <c r="I131" s="22"/>
      <c r="J131" s="22"/>
      <c r="K131" s="22"/>
      <c r="L131" s="22"/>
      <c r="M131" s="22"/>
      <c r="N131" s="22"/>
    </row>
    <row r="132" spans="1:14" ht="36.75" thickBot="1" x14ac:dyDescent="0.3">
      <c r="A132" s="63" t="s">
        <v>224</v>
      </c>
      <c r="B132" s="55">
        <v>4</v>
      </c>
      <c r="C132" s="18">
        <v>15</v>
      </c>
      <c r="D132" s="22"/>
      <c r="E132" s="22"/>
      <c r="F132" s="22"/>
      <c r="G132" s="22"/>
      <c r="H132" s="22"/>
      <c r="I132" s="22"/>
      <c r="J132" s="22"/>
      <c r="K132" s="22"/>
      <c r="L132" s="22"/>
      <c r="M132" s="22"/>
      <c r="N132" s="22"/>
    </row>
    <row r="133" spans="1:14" ht="36" x14ac:dyDescent="0.25">
      <c r="A133" s="63" t="s">
        <v>225</v>
      </c>
      <c r="B133" s="55">
        <v>15</v>
      </c>
      <c r="C133" s="18"/>
      <c r="D133" s="22"/>
      <c r="E133" s="22"/>
      <c r="F133" s="22"/>
      <c r="G133" s="22"/>
      <c r="H133" s="22"/>
      <c r="I133" s="22"/>
      <c r="J133" s="22"/>
      <c r="K133" s="22"/>
      <c r="L133" s="22"/>
      <c r="M133" s="22"/>
      <c r="N133" s="22"/>
    </row>
    <row r="134" spans="1:14" ht="15.75" thickBot="1" x14ac:dyDescent="0.3">
      <c r="A134" s="22"/>
      <c r="B134" s="22"/>
      <c r="C134" s="22"/>
      <c r="D134" s="22"/>
      <c r="E134" s="22"/>
      <c r="F134" s="22"/>
      <c r="G134" s="22"/>
      <c r="H134" s="22"/>
      <c r="I134" s="22"/>
      <c r="J134" s="22"/>
      <c r="K134" s="22"/>
      <c r="L134" s="22"/>
      <c r="M134" s="22"/>
      <c r="N134" s="22"/>
    </row>
    <row r="135" spans="1:14" ht="15.75" thickBot="1" x14ac:dyDescent="0.3">
      <c r="A135" s="60" t="s">
        <v>227</v>
      </c>
      <c r="B135" s="64">
        <v>0</v>
      </c>
      <c r="C135" s="116">
        <v>25</v>
      </c>
      <c r="D135" s="22"/>
      <c r="E135" s="22"/>
      <c r="F135" s="22"/>
      <c r="G135" s="22"/>
      <c r="H135" s="22"/>
      <c r="I135" s="22"/>
      <c r="J135" s="22"/>
      <c r="K135" s="22"/>
      <c r="L135" s="22"/>
      <c r="M135" s="22"/>
      <c r="N135" s="22"/>
    </row>
    <row r="136" spans="1:14" ht="15.75" thickBot="1" x14ac:dyDescent="0.3">
      <c r="A136" s="60" t="s">
        <v>228</v>
      </c>
      <c r="B136" s="64">
        <v>5</v>
      </c>
      <c r="C136" s="117"/>
      <c r="D136" s="22"/>
      <c r="E136" s="22"/>
      <c r="F136" s="22"/>
      <c r="G136" s="22"/>
      <c r="H136" s="22"/>
      <c r="I136" s="22"/>
      <c r="J136" s="22"/>
      <c r="K136" s="22"/>
      <c r="L136" s="22"/>
      <c r="M136" s="22"/>
      <c r="N136" s="22"/>
    </row>
    <row r="137" spans="1:14" ht="36.75" thickBot="1" x14ac:dyDescent="0.3">
      <c r="A137" s="60" t="s">
        <v>229</v>
      </c>
      <c r="B137" s="64">
        <v>10</v>
      </c>
      <c r="C137" s="117"/>
      <c r="D137" s="22"/>
      <c r="E137" s="22"/>
      <c r="F137" s="22"/>
      <c r="G137" s="22"/>
      <c r="H137" s="22"/>
      <c r="I137" s="22"/>
      <c r="J137" s="22"/>
      <c r="K137" s="22"/>
      <c r="L137" s="22"/>
      <c r="M137" s="22"/>
      <c r="N137" s="22"/>
    </row>
    <row r="138" spans="1:14" ht="24.75" thickBot="1" x14ac:dyDescent="0.3">
      <c r="A138" s="60" t="s">
        <v>230</v>
      </c>
      <c r="B138" s="64">
        <v>15</v>
      </c>
      <c r="C138" s="117"/>
      <c r="D138" s="22"/>
      <c r="E138" s="22"/>
      <c r="F138" s="22"/>
      <c r="G138" s="22"/>
      <c r="H138" s="22"/>
      <c r="I138" s="22"/>
      <c r="J138" s="22"/>
      <c r="K138" s="22"/>
      <c r="L138" s="22"/>
      <c r="M138" s="22"/>
      <c r="N138" s="22"/>
    </row>
    <row r="139" spans="1:14" ht="36.75" thickBot="1" x14ac:dyDescent="0.3">
      <c r="A139" s="60" t="s">
        <v>231</v>
      </c>
      <c r="B139" s="64">
        <v>25</v>
      </c>
      <c r="C139" s="118"/>
      <c r="D139" s="22"/>
      <c r="E139" s="22"/>
      <c r="F139" s="22"/>
      <c r="G139" s="22"/>
      <c r="H139" s="22"/>
      <c r="I139" s="22"/>
      <c r="J139" s="22"/>
      <c r="K139" s="22"/>
      <c r="L139" s="22"/>
      <c r="M139" s="22"/>
      <c r="N139" s="22"/>
    </row>
    <row r="140" spans="1:14" ht="15.75" thickBot="1" x14ac:dyDescent="0.3">
      <c r="A140" s="60" t="s">
        <v>233</v>
      </c>
      <c r="B140" s="17">
        <v>0</v>
      </c>
      <c r="C140" s="116">
        <v>20</v>
      </c>
      <c r="D140" s="22"/>
      <c r="E140" s="22"/>
      <c r="F140" s="22"/>
      <c r="G140" s="22"/>
      <c r="H140" s="22"/>
      <c r="I140" s="22"/>
      <c r="J140" s="22"/>
      <c r="K140" s="22"/>
      <c r="L140" s="22"/>
      <c r="M140" s="22"/>
      <c r="N140" s="22"/>
    </row>
    <row r="141" spans="1:14" ht="15.75" thickBot="1" x14ac:dyDescent="0.3">
      <c r="A141" s="60" t="s">
        <v>234</v>
      </c>
      <c r="B141" s="17">
        <v>5</v>
      </c>
      <c r="C141" s="117"/>
      <c r="D141" s="22"/>
      <c r="E141" s="22"/>
      <c r="F141" s="22"/>
      <c r="G141" s="22"/>
      <c r="H141" s="22"/>
      <c r="I141" s="22"/>
      <c r="J141" s="22"/>
      <c r="K141" s="22"/>
      <c r="L141" s="22"/>
      <c r="M141" s="22"/>
      <c r="N141" s="22"/>
    </row>
    <row r="142" spans="1:14" ht="24.75" thickBot="1" x14ac:dyDescent="0.3">
      <c r="A142" s="60" t="s">
        <v>235</v>
      </c>
      <c r="B142" s="17">
        <v>10</v>
      </c>
      <c r="C142" s="117"/>
      <c r="D142" s="22"/>
      <c r="E142" s="22"/>
      <c r="F142" s="22"/>
      <c r="G142" s="22"/>
      <c r="H142" s="22"/>
      <c r="I142" s="22"/>
      <c r="J142" s="22"/>
      <c r="K142" s="22"/>
      <c r="L142" s="22"/>
      <c r="M142" s="22"/>
      <c r="N142" s="22"/>
    </row>
    <row r="143" spans="1:14" ht="15.75" thickBot="1" x14ac:dyDescent="0.3">
      <c r="A143" s="60" t="s">
        <v>236</v>
      </c>
      <c r="B143" s="17">
        <v>15</v>
      </c>
      <c r="C143" s="117"/>
      <c r="D143" s="22"/>
      <c r="E143" s="22"/>
      <c r="F143" s="22"/>
      <c r="G143" s="22"/>
      <c r="H143" s="22"/>
      <c r="I143" s="22"/>
      <c r="J143" s="22"/>
      <c r="K143" s="22"/>
      <c r="L143" s="22"/>
      <c r="M143" s="22"/>
      <c r="N143" s="22"/>
    </row>
    <row r="144" spans="1:14" ht="15.75" thickBot="1" x14ac:dyDescent="0.3">
      <c r="A144" s="60" t="s">
        <v>237</v>
      </c>
      <c r="B144" s="17">
        <v>20</v>
      </c>
      <c r="C144" s="118"/>
      <c r="D144" s="22"/>
      <c r="E144" s="22"/>
      <c r="F144" s="22"/>
      <c r="G144" s="22"/>
      <c r="H144" s="22"/>
      <c r="I144" s="22"/>
      <c r="J144" s="22"/>
      <c r="K144" s="22"/>
      <c r="L144" s="22"/>
      <c r="M144" s="22"/>
      <c r="N144" s="22"/>
    </row>
    <row r="145" spans="1:14" x14ac:dyDescent="0.25">
      <c r="A145" s="22"/>
      <c r="B145" s="22"/>
      <c r="C145" s="22"/>
      <c r="D145" s="22"/>
      <c r="E145" s="22"/>
      <c r="F145" s="22"/>
      <c r="G145" s="22"/>
      <c r="H145" s="22"/>
      <c r="I145" s="22"/>
      <c r="J145" s="22"/>
      <c r="K145" s="22"/>
      <c r="L145" s="22"/>
      <c r="M145" s="22"/>
      <c r="N145" s="22"/>
    </row>
    <row r="146" spans="1:14" ht="15.75" thickBot="1" x14ac:dyDescent="0.3">
      <c r="A146" s="60" t="s">
        <v>243</v>
      </c>
      <c r="B146" s="17">
        <v>0</v>
      </c>
      <c r="C146" s="18"/>
      <c r="D146" s="22"/>
      <c r="E146" s="22"/>
      <c r="F146" s="22"/>
      <c r="G146" s="22"/>
      <c r="H146" s="22"/>
      <c r="I146" s="22"/>
      <c r="J146" s="22"/>
      <c r="K146" s="22"/>
      <c r="L146" s="22"/>
      <c r="M146" s="22"/>
      <c r="N146" s="22"/>
    </row>
    <row r="147" spans="1:14" ht="15.75" thickBot="1" x14ac:dyDescent="0.3">
      <c r="A147" s="60" t="s">
        <v>244</v>
      </c>
      <c r="B147" s="17">
        <v>5</v>
      </c>
      <c r="C147" s="18"/>
      <c r="D147" s="22"/>
      <c r="E147" s="22"/>
      <c r="F147" s="22"/>
      <c r="G147" s="22"/>
      <c r="H147" s="22"/>
      <c r="I147" s="22"/>
      <c r="J147" s="22"/>
      <c r="K147" s="22"/>
      <c r="L147" s="22"/>
      <c r="M147" s="22"/>
      <c r="N147" s="22"/>
    </row>
    <row r="148" spans="1:14" ht="15.75" thickBot="1" x14ac:dyDescent="0.3">
      <c r="A148" s="60" t="s">
        <v>245</v>
      </c>
      <c r="B148" s="17">
        <v>10</v>
      </c>
      <c r="C148" s="14">
        <v>20</v>
      </c>
      <c r="D148" s="22"/>
      <c r="E148" s="22"/>
      <c r="F148" s="22"/>
      <c r="G148" s="22"/>
      <c r="H148" s="22"/>
      <c r="I148" s="22"/>
      <c r="J148" s="22"/>
      <c r="K148" s="22"/>
      <c r="L148" s="22"/>
      <c r="M148" s="22"/>
      <c r="N148" s="22"/>
    </row>
    <row r="149" spans="1:14" ht="15.75" thickBot="1" x14ac:dyDescent="0.3">
      <c r="A149" s="60" t="s">
        <v>246</v>
      </c>
      <c r="B149" s="17">
        <v>15</v>
      </c>
      <c r="C149" s="18"/>
      <c r="D149" s="22"/>
      <c r="E149" s="22"/>
      <c r="F149" s="22"/>
      <c r="G149" s="22"/>
      <c r="H149" s="22"/>
      <c r="I149" s="22"/>
      <c r="J149" s="22"/>
      <c r="K149" s="22"/>
      <c r="L149" s="22"/>
      <c r="M149" s="22"/>
      <c r="N149" s="22"/>
    </row>
    <row r="150" spans="1:14" ht="24.75" thickBot="1" x14ac:dyDescent="0.3">
      <c r="A150" s="60" t="s">
        <v>247</v>
      </c>
      <c r="B150" s="17">
        <v>20</v>
      </c>
      <c r="C150" s="19"/>
      <c r="D150" s="22"/>
      <c r="E150" s="22"/>
      <c r="F150" s="22"/>
      <c r="G150" s="22"/>
      <c r="H150" s="22"/>
      <c r="I150" s="22"/>
      <c r="J150" s="22"/>
      <c r="K150" s="22"/>
      <c r="L150" s="22"/>
      <c r="M150" s="22"/>
      <c r="N150" s="22"/>
    </row>
    <row r="151" spans="1:14" ht="15.75" thickBot="1" x14ac:dyDescent="0.3">
      <c r="A151" s="22"/>
      <c r="B151" s="22"/>
      <c r="C151" s="22"/>
      <c r="D151" s="22"/>
      <c r="E151" s="22"/>
      <c r="F151" s="22"/>
      <c r="G151" s="22"/>
      <c r="H151" s="22"/>
      <c r="I151" s="22"/>
      <c r="J151" s="22"/>
      <c r="K151" s="22"/>
      <c r="L151" s="22"/>
      <c r="M151" s="22"/>
      <c r="N151" s="22"/>
    </row>
    <row r="152" spans="1:14" ht="24.75" thickBot="1" x14ac:dyDescent="0.3">
      <c r="A152" s="61" t="s">
        <v>251</v>
      </c>
      <c r="B152" s="62">
        <v>0</v>
      </c>
      <c r="C152" s="116">
        <v>20</v>
      </c>
      <c r="D152" s="22"/>
      <c r="E152" s="22"/>
      <c r="F152" s="22"/>
      <c r="G152" s="22"/>
      <c r="H152" s="22"/>
      <c r="I152" s="22"/>
      <c r="J152" s="22"/>
      <c r="K152" s="22"/>
      <c r="L152" s="22"/>
      <c r="M152" s="22"/>
      <c r="N152" s="22"/>
    </row>
    <row r="153" spans="1:14" ht="24.75" thickBot="1" x14ac:dyDescent="0.3">
      <c r="A153" s="60" t="s">
        <v>252</v>
      </c>
      <c r="B153" s="17">
        <v>4</v>
      </c>
      <c r="C153" s="117"/>
      <c r="D153" s="22"/>
      <c r="E153" s="22"/>
      <c r="F153" s="22"/>
      <c r="G153" s="22"/>
      <c r="H153" s="22"/>
      <c r="I153" s="22"/>
      <c r="J153" s="22"/>
      <c r="K153" s="22"/>
      <c r="L153" s="22"/>
      <c r="M153" s="22"/>
      <c r="N153" s="22"/>
    </row>
    <row r="154" spans="1:14" ht="15.75" thickBot="1" x14ac:dyDescent="0.3">
      <c r="A154" s="60" t="s">
        <v>253</v>
      </c>
      <c r="B154" s="17">
        <v>8</v>
      </c>
      <c r="C154" s="117"/>
      <c r="D154" s="22"/>
      <c r="E154" s="22"/>
      <c r="F154" s="22"/>
      <c r="G154" s="22"/>
      <c r="H154" s="22"/>
      <c r="I154" s="22"/>
      <c r="J154" s="22"/>
      <c r="K154" s="22"/>
      <c r="L154" s="22"/>
      <c r="M154" s="22"/>
      <c r="N154" s="22"/>
    </row>
    <row r="155" spans="1:14" ht="24.75" thickBot="1" x14ac:dyDescent="0.3">
      <c r="A155" s="60" t="s">
        <v>254</v>
      </c>
      <c r="B155" s="17">
        <v>12</v>
      </c>
      <c r="C155" s="117"/>
      <c r="D155" s="22"/>
      <c r="E155" s="22"/>
      <c r="F155" s="22"/>
      <c r="G155" s="22"/>
      <c r="H155" s="22"/>
      <c r="I155" s="22"/>
      <c r="J155" s="22"/>
      <c r="K155" s="22"/>
      <c r="L155" s="22"/>
      <c r="M155" s="22"/>
      <c r="N155" s="22"/>
    </row>
    <row r="156" spans="1:14" ht="36.75" thickBot="1" x14ac:dyDescent="0.3">
      <c r="A156" s="60" t="s">
        <v>255</v>
      </c>
      <c r="B156" s="17">
        <v>16</v>
      </c>
      <c r="C156" s="117"/>
      <c r="D156" s="22"/>
      <c r="E156" s="22"/>
      <c r="F156" s="22"/>
      <c r="G156" s="22"/>
      <c r="H156" s="22"/>
      <c r="I156" s="22"/>
      <c r="J156" s="22"/>
      <c r="K156" s="22"/>
      <c r="L156" s="22"/>
      <c r="M156" s="22"/>
      <c r="N156" s="22"/>
    </row>
    <row r="157" spans="1:14" ht="36.75" thickBot="1" x14ac:dyDescent="0.3">
      <c r="A157" s="59" t="s">
        <v>256</v>
      </c>
      <c r="B157" s="15">
        <v>20</v>
      </c>
      <c r="C157" s="118"/>
      <c r="D157" s="22"/>
      <c r="E157" s="22"/>
      <c r="F157" s="22"/>
      <c r="G157" s="22"/>
      <c r="H157" s="22"/>
      <c r="I157" s="22"/>
      <c r="J157" s="22"/>
      <c r="K157" s="22"/>
      <c r="L157" s="22"/>
      <c r="M157" s="22"/>
      <c r="N157" s="22"/>
    </row>
    <row r="158" spans="1:14" x14ac:dyDescent="0.25">
      <c r="A158" s="22"/>
      <c r="B158" s="22"/>
      <c r="C158" s="22"/>
      <c r="D158" s="22"/>
      <c r="E158" s="22"/>
      <c r="F158" s="22"/>
      <c r="G158" s="22"/>
      <c r="H158" s="22"/>
      <c r="I158" s="22"/>
      <c r="J158" s="22"/>
      <c r="K158" s="22"/>
      <c r="L158" s="22"/>
      <c r="M158" s="22"/>
      <c r="N158" s="22"/>
    </row>
    <row r="159" spans="1:14" ht="24.75" thickBot="1" x14ac:dyDescent="0.3">
      <c r="A159" s="60" t="s">
        <v>259</v>
      </c>
      <c r="B159" s="17">
        <v>0</v>
      </c>
      <c r="C159" s="18"/>
      <c r="D159" s="22"/>
      <c r="E159" s="22"/>
      <c r="F159" s="22"/>
      <c r="G159" s="22"/>
      <c r="H159" s="22"/>
      <c r="I159" s="22"/>
      <c r="J159" s="22"/>
      <c r="K159" s="22"/>
      <c r="L159" s="22"/>
      <c r="M159" s="22"/>
      <c r="N159" s="22"/>
    </row>
    <row r="160" spans="1:14" ht="15.75" thickBot="1" x14ac:dyDescent="0.3">
      <c r="A160" s="60" t="s">
        <v>260</v>
      </c>
      <c r="B160" s="17">
        <v>3</v>
      </c>
      <c r="C160" s="14">
        <v>12</v>
      </c>
      <c r="D160" s="22"/>
      <c r="E160" s="22"/>
      <c r="F160" s="22"/>
      <c r="G160" s="22"/>
      <c r="H160" s="22"/>
      <c r="I160" s="22"/>
      <c r="J160" s="22"/>
      <c r="K160" s="22"/>
      <c r="L160" s="22"/>
      <c r="M160" s="22"/>
      <c r="N160" s="22"/>
    </row>
    <row r="161" spans="1:14" ht="24.75" thickBot="1" x14ac:dyDescent="0.3">
      <c r="A161" s="60" t="s">
        <v>261</v>
      </c>
      <c r="B161" s="17">
        <v>6</v>
      </c>
      <c r="C161" s="18"/>
      <c r="D161" s="22"/>
      <c r="E161" s="22"/>
      <c r="F161" s="22"/>
      <c r="G161" s="22"/>
      <c r="H161" s="22"/>
      <c r="I161" s="22"/>
      <c r="J161" s="22"/>
      <c r="K161" s="22"/>
      <c r="L161" s="22"/>
      <c r="M161" s="22"/>
      <c r="N161" s="22"/>
    </row>
    <row r="162" spans="1:14" ht="24.75" thickBot="1" x14ac:dyDescent="0.3">
      <c r="A162" s="60" t="s">
        <v>262</v>
      </c>
      <c r="B162" s="17">
        <v>9</v>
      </c>
      <c r="C162" s="18"/>
      <c r="D162" s="22"/>
      <c r="E162" s="22"/>
      <c r="F162" s="22"/>
      <c r="G162" s="22"/>
      <c r="H162" s="22"/>
      <c r="I162" s="22"/>
      <c r="J162" s="22"/>
      <c r="K162" s="22"/>
      <c r="L162" s="22"/>
      <c r="M162" s="22"/>
      <c r="N162" s="22"/>
    </row>
    <row r="163" spans="1:14" ht="24.75" thickBot="1" x14ac:dyDescent="0.3">
      <c r="A163" s="60" t="s">
        <v>263</v>
      </c>
      <c r="B163" s="17">
        <v>12</v>
      </c>
      <c r="C163" s="19"/>
      <c r="D163" s="22"/>
      <c r="E163" s="22"/>
      <c r="F163" s="22"/>
      <c r="G163" s="22"/>
      <c r="H163" s="22"/>
      <c r="I163" s="22"/>
      <c r="J163" s="22"/>
      <c r="K163" s="22"/>
      <c r="L163" s="22"/>
      <c r="M163" s="22"/>
      <c r="N163" s="22"/>
    </row>
    <row r="164" spans="1:14" x14ac:dyDescent="0.25">
      <c r="A164" s="22"/>
      <c r="B164" s="22"/>
      <c r="C164" s="22"/>
      <c r="D164" s="22"/>
      <c r="E164" s="22"/>
      <c r="F164" s="22"/>
      <c r="G164" s="22"/>
      <c r="H164" s="22"/>
      <c r="I164" s="22"/>
      <c r="J164" s="22"/>
      <c r="K164" s="22"/>
      <c r="L164" s="22"/>
      <c r="M164" s="22"/>
      <c r="N164" s="22"/>
    </row>
    <row r="165" spans="1:14" ht="15.75" thickBot="1" x14ac:dyDescent="0.3">
      <c r="A165" s="60" t="s">
        <v>266</v>
      </c>
      <c r="B165" s="17">
        <v>0</v>
      </c>
      <c r="C165" s="18"/>
      <c r="D165" s="22"/>
      <c r="E165" s="22"/>
      <c r="F165" s="22"/>
      <c r="G165" s="22"/>
      <c r="H165" s="22"/>
      <c r="I165" s="22"/>
      <c r="J165" s="22"/>
      <c r="K165" s="22"/>
      <c r="L165" s="22"/>
      <c r="M165" s="22"/>
      <c r="N165" s="22"/>
    </row>
    <row r="166" spans="1:14" ht="15.75" thickBot="1" x14ac:dyDescent="0.3">
      <c r="A166" s="60" t="s">
        <v>267</v>
      </c>
      <c r="B166" s="17">
        <v>4</v>
      </c>
      <c r="C166" s="14">
        <v>12</v>
      </c>
      <c r="D166" s="22"/>
      <c r="E166" s="22"/>
      <c r="F166" s="22"/>
      <c r="G166" s="22"/>
      <c r="H166" s="22"/>
      <c r="I166" s="22"/>
      <c r="J166" s="22"/>
      <c r="K166" s="22"/>
      <c r="L166" s="22"/>
      <c r="M166" s="22"/>
      <c r="N166" s="22"/>
    </row>
    <row r="167" spans="1:14" ht="36.75" thickBot="1" x14ac:dyDescent="0.3">
      <c r="A167" s="60" t="s">
        <v>268</v>
      </c>
      <c r="B167" s="17">
        <v>12</v>
      </c>
      <c r="C167" s="19"/>
      <c r="D167" s="22"/>
      <c r="E167" s="22"/>
      <c r="F167" s="22"/>
      <c r="G167" s="22"/>
      <c r="H167" s="22"/>
      <c r="I167" s="22"/>
      <c r="J167" s="22"/>
      <c r="K167" s="22"/>
      <c r="L167" s="22"/>
      <c r="M167" s="22"/>
      <c r="N167" s="22"/>
    </row>
    <row r="168" spans="1:14" ht="15.75" thickBot="1" x14ac:dyDescent="0.3">
      <c r="A168" s="22"/>
      <c r="B168" s="22"/>
      <c r="C168" s="22"/>
      <c r="D168" s="22"/>
      <c r="E168" s="22"/>
      <c r="F168" s="22"/>
      <c r="G168" s="22"/>
      <c r="H168" s="22"/>
      <c r="I168" s="22"/>
      <c r="J168" s="22"/>
      <c r="K168" s="22"/>
      <c r="L168" s="22"/>
      <c r="M168" s="22"/>
      <c r="N168" s="22"/>
    </row>
    <row r="169" spans="1:14" x14ac:dyDescent="0.25">
      <c r="A169" s="63" t="s">
        <v>270</v>
      </c>
      <c r="B169" s="55">
        <v>0</v>
      </c>
      <c r="C169" s="20"/>
      <c r="D169" s="22"/>
      <c r="E169" s="22"/>
      <c r="F169" s="22"/>
      <c r="G169" s="22"/>
      <c r="H169" s="22"/>
      <c r="I169" s="22"/>
      <c r="J169" s="22"/>
      <c r="K169" s="22"/>
      <c r="L169" s="22"/>
      <c r="M169" s="22"/>
      <c r="N169" s="22"/>
    </row>
    <row r="170" spans="1:14" ht="48.75" thickBot="1" x14ac:dyDescent="0.3">
      <c r="A170" s="60" t="s">
        <v>271</v>
      </c>
      <c r="B170" s="17">
        <v>4</v>
      </c>
      <c r="C170" s="56">
        <v>4</v>
      </c>
      <c r="D170" s="22"/>
      <c r="E170" s="22"/>
      <c r="F170" s="22"/>
      <c r="G170" s="22"/>
      <c r="H170" s="22"/>
      <c r="I170" s="22"/>
      <c r="J170" s="22"/>
      <c r="K170" s="22"/>
      <c r="L170" s="22"/>
      <c r="M170" s="22"/>
      <c r="N170" s="22"/>
    </row>
    <row r="171" spans="1:14" ht="15.75" thickBot="1" x14ac:dyDescent="0.3">
      <c r="A171" s="63" t="s">
        <v>446</v>
      </c>
      <c r="B171" s="15">
        <v>0</v>
      </c>
      <c r="C171" s="18"/>
      <c r="D171" s="22"/>
      <c r="E171" s="22"/>
      <c r="F171" s="22"/>
      <c r="G171" s="22"/>
      <c r="H171" s="22"/>
      <c r="I171" s="22"/>
      <c r="J171" s="22"/>
      <c r="K171" s="22"/>
      <c r="L171" s="22"/>
      <c r="M171" s="22"/>
      <c r="N171" s="22"/>
    </row>
    <row r="172" spans="1:14" ht="48.75" thickBot="1" x14ac:dyDescent="0.3">
      <c r="A172" s="63" t="s">
        <v>272</v>
      </c>
      <c r="B172" s="15">
        <v>4</v>
      </c>
      <c r="C172" s="18"/>
      <c r="D172" s="22"/>
      <c r="E172" s="22"/>
      <c r="F172" s="22"/>
      <c r="G172" s="22"/>
      <c r="H172" s="22"/>
      <c r="I172" s="22"/>
      <c r="J172" s="22"/>
      <c r="K172" s="22"/>
      <c r="L172" s="22"/>
      <c r="M172" s="22"/>
      <c r="N172" s="22"/>
    </row>
    <row r="173" spans="1:14" ht="48.75" thickBot="1" x14ac:dyDescent="0.3">
      <c r="A173" s="63" t="s">
        <v>273</v>
      </c>
      <c r="B173" s="65">
        <v>8</v>
      </c>
      <c r="C173" s="14">
        <v>10</v>
      </c>
      <c r="D173" s="22"/>
      <c r="E173" s="22"/>
      <c r="F173" s="22"/>
      <c r="G173" s="22"/>
      <c r="H173" s="22"/>
      <c r="I173" s="22"/>
      <c r="J173" s="22"/>
      <c r="K173" s="22"/>
      <c r="L173" s="22"/>
      <c r="M173" s="22"/>
      <c r="N173" s="22"/>
    </row>
    <row r="174" spans="1:14" ht="48.75" thickBot="1" x14ac:dyDescent="0.3">
      <c r="A174" s="59" t="s">
        <v>274</v>
      </c>
      <c r="B174" s="65">
        <v>10</v>
      </c>
      <c r="C174" s="18"/>
      <c r="D174" s="22"/>
      <c r="E174" s="22"/>
      <c r="F174" s="22"/>
      <c r="G174" s="22"/>
      <c r="H174" s="22"/>
      <c r="I174" s="22"/>
      <c r="J174" s="22"/>
      <c r="K174" s="22"/>
      <c r="L174" s="22"/>
      <c r="M174" s="22"/>
      <c r="N174" s="22"/>
    </row>
    <row r="175" spans="1:14" x14ac:dyDescent="0.25">
      <c r="A175" s="22"/>
      <c r="B175" s="22"/>
      <c r="C175" s="22"/>
      <c r="D175" s="22"/>
      <c r="E175" s="22"/>
      <c r="F175" s="22"/>
      <c r="G175" s="22"/>
      <c r="H175" s="22"/>
      <c r="I175" s="22"/>
      <c r="J175" s="22"/>
      <c r="K175" s="22"/>
      <c r="L175" s="22"/>
      <c r="M175" s="22"/>
      <c r="N175" s="22"/>
    </row>
    <row r="176" spans="1:14" x14ac:dyDescent="0.25">
      <c r="A176" s="66" t="s">
        <v>278</v>
      </c>
      <c r="B176" s="67">
        <v>0</v>
      </c>
      <c r="C176" s="124">
        <v>15</v>
      </c>
      <c r="D176" s="22"/>
      <c r="E176" s="22"/>
      <c r="F176" s="22"/>
      <c r="G176" s="22"/>
      <c r="H176" s="22"/>
      <c r="I176" s="22"/>
      <c r="J176" s="22"/>
      <c r="K176" s="22"/>
      <c r="L176" s="22"/>
      <c r="M176" s="22"/>
      <c r="N176" s="22"/>
    </row>
    <row r="177" spans="1:14" ht="68.25" customHeight="1" x14ac:dyDescent="0.25">
      <c r="A177" s="66" t="s">
        <v>279</v>
      </c>
      <c r="B177" s="67">
        <v>5</v>
      </c>
      <c r="C177" s="124"/>
      <c r="D177" s="22"/>
      <c r="E177" s="22"/>
      <c r="F177" s="120" t="s">
        <v>279</v>
      </c>
      <c r="G177" s="121"/>
      <c r="H177" s="121"/>
      <c r="I177" s="121"/>
      <c r="J177" s="121"/>
      <c r="K177" s="121"/>
      <c r="L177" s="121"/>
      <c r="M177" s="22"/>
      <c r="N177" s="22"/>
    </row>
    <row r="178" spans="1:14" ht="48" x14ac:dyDescent="0.25">
      <c r="A178" s="66" t="s">
        <v>280</v>
      </c>
      <c r="B178" s="67">
        <v>10</v>
      </c>
      <c r="C178" s="124"/>
      <c r="D178" s="22"/>
      <c r="E178" s="22"/>
      <c r="F178" s="22"/>
      <c r="G178" s="22"/>
      <c r="H178" s="22"/>
      <c r="I178" s="22"/>
      <c r="J178" s="22"/>
      <c r="K178" s="22"/>
      <c r="L178" s="22"/>
      <c r="M178" s="22"/>
      <c r="N178" s="22"/>
    </row>
    <row r="179" spans="1:14" ht="48" x14ac:dyDescent="0.25">
      <c r="A179" s="66" t="s">
        <v>281</v>
      </c>
      <c r="B179" s="67">
        <v>15</v>
      </c>
      <c r="C179" s="124"/>
      <c r="D179" s="22"/>
      <c r="E179" s="22"/>
      <c r="F179" s="22"/>
      <c r="G179" s="22"/>
      <c r="H179" s="22"/>
      <c r="I179" s="22"/>
      <c r="J179" s="22"/>
      <c r="K179" s="22"/>
      <c r="L179" s="22"/>
      <c r="M179" s="22"/>
      <c r="N179" s="22"/>
    </row>
    <row r="180" spans="1:14" ht="24.75" thickBot="1" x14ac:dyDescent="0.3">
      <c r="A180" s="60" t="s">
        <v>282</v>
      </c>
      <c r="B180" s="17">
        <v>0</v>
      </c>
      <c r="C180" s="117">
        <v>15</v>
      </c>
      <c r="D180" s="22"/>
      <c r="E180" s="22"/>
      <c r="F180" s="22"/>
      <c r="G180" s="22"/>
      <c r="H180" s="22"/>
      <c r="I180" s="22"/>
      <c r="J180" s="22"/>
      <c r="K180" s="22"/>
      <c r="L180" s="22"/>
      <c r="M180" s="22"/>
      <c r="N180" s="22"/>
    </row>
    <row r="181" spans="1:14" ht="15.75" thickBot="1" x14ac:dyDescent="0.3">
      <c r="A181" s="60" t="s">
        <v>283</v>
      </c>
      <c r="B181" s="17">
        <v>5</v>
      </c>
      <c r="C181" s="117"/>
      <c r="D181" s="22"/>
      <c r="E181" s="22"/>
      <c r="F181" s="22"/>
      <c r="G181" s="22"/>
      <c r="H181" s="22"/>
      <c r="I181" s="22"/>
      <c r="J181" s="22"/>
      <c r="K181" s="22"/>
      <c r="L181" s="22"/>
      <c r="M181" s="22"/>
      <c r="N181" s="22"/>
    </row>
    <row r="182" spans="1:14" ht="15.75" thickBot="1" x14ac:dyDescent="0.3">
      <c r="A182" s="60" t="s">
        <v>284</v>
      </c>
      <c r="B182" s="17">
        <v>15</v>
      </c>
      <c r="C182" s="118"/>
      <c r="D182" s="22"/>
      <c r="E182" s="22"/>
      <c r="F182" s="22"/>
      <c r="G182" s="22"/>
      <c r="H182" s="22"/>
      <c r="I182" s="22"/>
      <c r="J182" s="22"/>
      <c r="K182" s="22"/>
      <c r="L182" s="22"/>
      <c r="M182" s="22"/>
      <c r="N182" s="22"/>
    </row>
    <row r="183" spans="1:14" x14ac:dyDescent="0.25">
      <c r="A183" s="22"/>
      <c r="B183" s="22"/>
      <c r="C183" s="22"/>
      <c r="D183" s="22"/>
      <c r="E183" s="22"/>
      <c r="F183" s="22"/>
      <c r="G183" s="22"/>
      <c r="H183" s="22"/>
      <c r="I183" s="22"/>
      <c r="J183" s="22"/>
      <c r="K183" s="22"/>
      <c r="L183" s="22"/>
      <c r="M183" s="22"/>
      <c r="N183" s="22"/>
    </row>
    <row r="184" spans="1:14" ht="24.75" thickBot="1" x14ac:dyDescent="0.3">
      <c r="A184" s="60" t="s">
        <v>291</v>
      </c>
      <c r="B184" s="17">
        <v>0</v>
      </c>
      <c r="C184" s="18"/>
      <c r="D184" s="22"/>
      <c r="E184" s="22"/>
      <c r="F184" s="22"/>
      <c r="G184" s="22"/>
      <c r="H184" s="22"/>
      <c r="I184" s="22"/>
      <c r="J184" s="22"/>
      <c r="K184" s="22"/>
      <c r="L184" s="22"/>
      <c r="M184" s="22"/>
      <c r="N184" s="22"/>
    </row>
    <row r="185" spans="1:14" ht="24.75" thickBot="1" x14ac:dyDescent="0.3">
      <c r="A185" s="60" t="s">
        <v>292</v>
      </c>
      <c r="B185" s="17">
        <v>5</v>
      </c>
      <c r="C185" s="14">
        <v>13</v>
      </c>
      <c r="D185" s="22"/>
      <c r="E185" s="22"/>
      <c r="F185" s="22"/>
      <c r="G185" s="22"/>
      <c r="H185" s="22"/>
      <c r="I185" s="22"/>
      <c r="J185" s="22"/>
      <c r="K185" s="22"/>
      <c r="L185" s="22"/>
      <c r="M185" s="22"/>
      <c r="N185" s="22"/>
    </row>
    <row r="186" spans="1:14" ht="24.75" thickBot="1" x14ac:dyDescent="0.3">
      <c r="A186" s="60" t="s">
        <v>293</v>
      </c>
      <c r="B186" s="17">
        <v>10</v>
      </c>
      <c r="C186" s="18"/>
      <c r="D186" s="22"/>
      <c r="E186" s="22"/>
      <c r="F186" s="22"/>
      <c r="G186" s="22"/>
      <c r="H186" s="22"/>
      <c r="I186" s="22"/>
      <c r="J186" s="22"/>
      <c r="K186" s="22"/>
      <c r="L186" s="22"/>
      <c r="M186" s="22"/>
      <c r="N186" s="22"/>
    </row>
    <row r="187" spans="1:14" ht="24.75" thickBot="1" x14ac:dyDescent="0.3">
      <c r="A187" s="60" t="s">
        <v>294</v>
      </c>
      <c r="B187" s="17">
        <v>13</v>
      </c>
      <c r="C187" s="19"/>
      <c r="D187" s="22"/>
      <c r="E187" s="22"/>
      <c r="F187" s="22"/>
      <c r="G187" s="22"/>
      <c r="H187" s="22"/>
      <c r="I187" s="22"/>
      <c r="J187" s="22"/>
      <c r="K187" s="22"/>
      <c r="L187" s="22"/>
      <c r="M187" s="22"/>
      <c r="N187" s="22"/>
    </row>
    <row r="188" spans="1:14" x14ac:dyDescent="0.25">
      <c r="A188" s="22"/>
      <c r="B188" s="22"/>
      <c r="C188" s="22"/>
      <c r="D188" s="22"/>
      <c r="E188" s="22"/>
      <c r="F188" s="22"/>
      <c r="G188" s="22"/>
      <c r="H188" s="22"/>
      <c r="I188" s="22"/>
      <c r="J188" s="22"/>
      <c r="K188" s="22"/>
      <c r="L188" s="22"/>
      <c r="M188" s="22"/>
      <c r="N188" s="22"/>
    </row>
    <row r="189" spans="1:14" ht="36.75" thickBot="1" x14ac:dyDescent="0.3">
      <c r="A189" s="60" t="s">
        <v>297</v>
      </c>
      <c r="B189" s="17">
        <v>0</v>
      </c>
      <c r="C189" s="18"/>
      <c r="D189" s="22"/>
      <c r="E189" s="22"/>
      <c r="F189" s="22"/>
      <c r="G189" s="22"/>
      <c r="H189" s="22"/>
      <c r="I189" s="22"/>
      <c r="J189" s="22"/>
      <c r="K189" s="22"/>
      <c r="L189" s="22"/>
      <c r="M189" s="22"/>
      <c r="N189" s="22"/>
    </row>
    <row r="190" spans="1:14" ht="48.75" thickBot="1" x14ac:dyDescent="0.3">
      <c r="A190" s="60" t="s">
        <v>298</v>
      </c>
      <c r="B190" s="17">
        <v>4</v>
      </c>
      <c r="C190" s="18"/>
      <c r="D190" s="22"/>
      <c r="E190" s="22"/>
      <c r="F190" s="22"/>
      <c r="G190" s="22"/>
      <c r="H190" s="22"/>
      <c r="I190" s="22"/>
      <c r="J190" s="22"/>
      <c r="K190" s="22"/>
      <c r="L190" s="22"/>
      <c r="M190" s="22"/>
      <c r="N190" s="22"/>
    </row>
    <row r="191" spans="1:14" ht="36.75" thickBot="1" x14ac:dyDescent="0.3">
      <c r="A191" s="60" t="s">
        <v>299</v>
      </c>
      <c r="B191" s="17">
        <v>8</v>
      </c>
      <c r="C191" s="18"/>
      <c r="D191" s="22"/>
      <c r="E191" s="22"/>
      <c r="F191" s="22"/>
      <c r="G191" s="22"/>
      <c r="H191" s="22"/>
      <c r="I191" s="22"/>
      <c r="J191" s="22"/>
      <c r="K191" s="22"/>
      <c r="L191" s="22"/>
      <c r="M191" s="22"/>
      <c r="N191" s="22"/>
    </row>
    <row r="192" spans="1:14" ht="36.75" thickBot="1" x14ac:dyDescent="0.3">
      <c r="A192" s="60" t="s">
        <v>300</v>
      </c>
      <c r="B192" s="17">
        <v>12</v>
      </c>
      <c r="C192" s="18"/>
      <c r="D192" s="22"/>
      <c r="E192" s="22"/>
      <c r="F192" s="22"/>
      <c r="G192" s="22"/>
      <c r="H192" s="22"/>
      <c r="I192" s="22"/>
      <c r="J192" s="22"/>
      <c r="K192" s="22"/>
      <c r="L192" s="22"/>
      <c r="M192" s="22"/>
      <c r="N192" s="22"/>
    </row>
    <row r="193" spans="1:14" ht="36.75" thickBot="1" x14ac:dyDescent="0.3">
      <c r="A193" s="60" t="s">
        <v>301</v>
      </c>
      <c r="B193" s="17">
        <v>16</v>
      </c>
      <c r="C193" s="14">
        <v>20</v>
      </c>
      <c r="D193" s="22"/>
      <c r="E193" s="22"/>
      <c r="F193" s="22"/>
      <c r="G193" s="22"/>
      <c r="H193" s="22"/>
      <c r="I193" s="22"/>
      <c r="J193" s="22"/>
      <c r="K193" s="22"/>
      <c r="L193" s="22"/>
      <c r="M193" s="22"/>
      <c r="N193" s="22"/>
    </row>
    <row r="194" spans="1:14" ht="24.75" thickBot="1" x14ac:dyDescent="0.3">
      <c r="A194" s="60" t="s">
        <v>302</v>
      </c>
      <c r="B194" s="17">
        <v>20</v>
      </c>
      <c r="C194" s="19"/>
      <c r="D194" s="22"/>
      <c r="E194" s="22"/>
      <c r="F194" s="22"/>
      <c r="G194" s="22"/>
      <c r="H194" s="22"/>
      <c r="I194" s="22"/>
      <c r="J194" s="22"/>
      <c r="K194" s="22"/>
      <c r="L194" s="22"/>
      <c r="M194" s="22"/>
      <c r="N194" s="22"/>
    </row>
    <row r="195" spans="1:14" ht="15.75" thickBot="1" x14ac:dyDescent="0.3">
      <c r="A195" s="60" t="s">
        <v>304</v>
      </c>
      <c r="B195" s="17">
        <v>0</v>
      </c>
      <c r="C195" s="18"/>
      <c r="D195" s="22"/>
      <c r="E195" s="22"/>
      <c r="F195" s="22"/>
      <c r="G195" s="22"/>
      <c r="H195" s="22"/>
      <c r="I195" s="22"/>
      <c r="J195" s="22"/>
      <c r="K195" s="22"/>
      <c r="L195" s="22"/>
      <c r="M195" s="22"/>
      <c r="N195" s="22"/>
    </row>
    <row r="196" spans="1:14" ht="24.75" thickBot="1" x14ac:dyDescent="0.3">
      <c r="A196" s="60" t="s">
        <v>305</v>
      </c>
      <c r="B196" s="17">
        <v>5</v>
      </c>
      <c r="C196" s="14">
        <v>20</v>
      </c>
      <c r="D196" s="22"/>
      <c r="E196" s="22"/>
      <c r="F196" s="22"/>
      <c r="G196" s="22"/>
      <c r="H196" s="22"/>
      <c r="I196" s="22"/>
      <c r="J196" s="22"/>
      <c r="K196" s="22"/>
      <c r="L196" s="22"/>
      <c r="M196" s="22"/>
      <c r="N196" s="22"/>
    </row>
    <row r="197" spans="1:14" ht="24.75" thickBot="1" x14ac:dyDescent="0.3">
      <c r="A197" s="60" t="s">
        <v>306</v>
      </c>
      <c r="B197" s="17">
        <v>10</v>
      </c>
      <c r="C197" s="18"/>
      <c r="D197" s="22"/>
      <c r="E197" s="22"/>
      <c r="F197" s="22"/>
      <c r="G197" s="22"/>
      <c r="H197" s="22"/>
      <c r="I197" s="22"/>
      <c r="J197" s="22"/>
      <c r="K197" s="22"/>
      <c r="L197" s="22"/>
      <c r="M197" s="22"/>
      <c r="N197" s="22"/>
    </row>
    <row r="198" spans="1:14" ht="24.75" thickBot="1" x14ac:dyDescent="0.3">
      <c r="A198" s="60" t="s">
        <v>307</v>
      </c>
      <c r="B198" s="17">
        <v>15</v>
      </c>
      <c r="C198" s="18"/>
      <c r="D198" s="22"/>
      <c r="E198" s="22"/>
      <c r="F198" s="22"/>
      <c r="G198" s="22"/>
      <c r="H198" s="22"/>
      <c r="I198" s="22"/>
      <c r="J198" s="22"/>
      <c r="K198" s="22"/>
      <c r="L198" s="22"/>
      <c r="M198" s="22"/>
      <c r="N198" s="22"/>
    </row>
    <row r="199" spans="1:14" ht="24.75" thickBot="1" x14ac:dyDescent="0.3">
      <c r="A199" s="60" t="s">
        <v>308</v>
      </c>
      <c r="B199" s="17">
        <v>20</v>
      </c>
      <c r="C199" s="19"/>
      <c r="D199" s="22"/>
      <c r="E199" s="22"/>
      <c r="F199" s="22"/>
      <c r="G199" s="22"/>
      <c r="H199" s="22"/>
      <c r="I199" s="22"/>
      <c r="J199" s="22"/>
      <c r="K199" s="22"/>
      <c r="L199" s="22"/>
      <c r="M199" s="22"/>
      <c r="N199" s="22"/>
    </row>
    <row r="200" spans="1:14" x14ac:dyDescent="0.25">
      <c r="A200" s="22"/>
      <c r="B200" s="22"/>
      <c r="C200" s="22"/>
      <c r="D200" s="22"/>
      <c r="E200" s="22"/>
      <c r="F200" s="22"/>
      <c r="G200" s="22"/>
      <c r="H200" s="22"/>
      <c r="I200" s="22"/>
      <c r="J200" s="22"/>
      <c r="K200" s="22"/>
      <c r="L200" s="22"/>
      <c r="M200" s="22"/>
      <c r="N200" s="22"/>
    </row>
    <row r="201" spans="1:14" ht="15.75" thickBot="1" x14ac:dyDescent="0.3">
      <c r="A201" s="60" t="s">
        <v>317</v>
      </c>
      <c r="B201" s="17">
        <v>0</v>
      </c>
      <c r="C201" s="18"/>
      <c r="D201" s="22"/>
      <c r="E201" s="22"/>
      <c r="F201" s="22"/>
      <c r="G201" s="22"/>
      <c r="H201" s="22"/>
      <c r="I201" s="22"/>
      <c r="J201" s="22"/>
      <c r="K201" s="22"/>
      <c r="L201" s="22"/>
      <c r="M201" s="22"/>
      <c r="N201" s="22"/>
    </row>
    <row r="202" spans="1:14" ht="24.75" thickBot="1" x14ac:dyDescent="0.3">
      <c r="A202" s="60" t="s">
        <v>318</v>
      </c>
      <c r="B202" s="17">
        <v>5</v>
      </c>
      <c r="C202" s="18"/>
      <c r="D202" s="22"/>
      <c r="E202" s="22"/>
      <c r="F202" s="22"/>
      <c r="G202" s="22"/>
      <c r="H202" s="22"/>
      <c r="I202" s="22"/>
      <c r="J202" s="22"/>
      <c r="K202" s="22"/>
      <c r="L202" s="22"/>
      <c r="M202" s="22"/>
      <c r="N202" s="22"/>
    </row>
    <row r="203" spans="1:14" ht="59.25" customHeight="1" thickBot="1" x14ac:dyDescent="0.3">
      <c r="A203" s="63" t="s">
        <v>319</v>
      </c>
      <c r="B203" s="15">
        <v>10</v>
      </c>
      <c r="C203" s="18">
        <v>15</v>
      </c>
      <c r="D203" s="22"/>
      <c r="E203" s="22"/>
      <c r="F203" s="115" t="s">
        <v>319</v>
      </c>
      <c r="G203" s="115"/>
      <c r="H203" s="115"/>
      <c r="I203" s="115"/>
      <c r="J203" s="115"/>
      <c r="K203" s="115"/>
      <c r="L203" s="22"/>
      <c r="M203" s="22"/>
      <c r="N203" s="22"/>
    </row>
    <row r="204" spans="1:14" ht="77.25" customHeight="1" x14ac:dyDescent="0.25">
      <c r="A204" s="63" t="s">
        <v>320</v>
      </c>
      <c r="B204" s="55">
        <v>15</v>
      </c>
      <c r="C204" s="18"/>
      <c r="D204" s="22"/>
      <c r="E204" s="22"/>
      <c r="F204" s="115" t="s">
        <v>320</v>
      </c>
      <c r="G204" s="115"/>
      <c r="H204" s="115"/>
      <c r="I204" s="115"/>
      <c r="J204" s="115"/>
      <c r="K204" s="115"/>
      <c r="L204" s="22"/>
      <c r="M204" s="22"/>
      <c r="N204" s="22"/>
    </row>
    <row r="205" spans="1:14" ht="15.75" thickBot="1" x14ac:dyDescent="0.3">
      <c r="A205" s="22"/>
      <c r="B205" s="22"/>
      <c r="C205" s="22"/>
      <c r="D205" s="22"/>
      <c r="E205" s="22"/>
      <c r="F205" s="22"/>
      <c r="G205" s="22"/>
      <c r="H205" s="22"/>
      <c r="I205" s="22"/>
      <c r="J205" s="22"/>
      <c r="K205" s="22"/>
      <c r="L205" s="22"/>
      <c r="M205" s="22"/>
      <c r="N205" s="22"/>
    </row>
    <row r="206" spans="1:14" ht="15.75" thickBot="1" x14ac:dyDescent="0.3">
      <c r="A206" s="60" t="s">
        <v>345</v>
      </c>
      <c r="B206" s="17">
        <v>0</v>
      </c>
      <c r="C206" s="116">
        <v>2</v>
      </c>
      <c r="D206" s="22"/>
      <c r="E206" s="22"/>
      <c r="F206" s="22"/>
      <c r="G206" s="22"/>
      <c r="H206" s="22"/>
      <c r="I206" s="22"/>
      <c r="J206" s="22"/>
      <c r="K206" s="22"/>
      <c r="L206" s="22"/>
      <c r="M206" s="22"/>
      <c r="N206" s="22"/>
    </row>
    <row r="207" spans="1:14" ht="24.75" thickBot="1" x14ac:dyDescent="0.3">
      <c r="A207" s="60" t="s">
        <v>346</v>
      </c>
      <c r="B207" s="17">
        <v>1</v>
      </c>
      <c r="C207" s="117"/>
      <c r="D207" s="22"/>
      <c r="E207" s="22"/>
      <c r="F207" s="22"/>
      <c r="G207" s="22"/>
      <c r="H207" s="22"/>
      <c r="I207" s="22"/>
      <c r="J207" s="22"/>
      <c r="K207" s="22"/>
      <c r="L207" s="22"/>
      <c r="M207" s="22"/>
      <c r="N207" s="22"/>
    </row>
    <row r="208" spans="1:14" ht="15.75" thickBot="1" x14ac:dyDescent="0.3">
      <c r="A208" s="60" t="s">
        <v>347</v>
      </c>
      <c r="B208" s="17">
        <v>2</v>
      </c>
      <c r="C208" s="118"/>
      <c r="D208" s="22"/>
      <c r="E208" s="22"/>
      <c r="F208" s="22"/>
      <c r="G208" s="22"/>
      <c r="H208" s="22"/>
      <c r="I208" s="22"/>
      <c r="J208" s="22"/>
      <c r="K208" s="22"/>
      <c r="L208" s="22"/>
      <c r="M208" s="22"/>
      <c r="N208" s="22"/>
    </row>
    <row r="209" spans="1:14" ht="15.75" thickBot="1" x14ac:dyDescent="0.3">
      <c r="A209" s="22"/>
      <c r="B209" s="22"/>
      <c r="C209" s="22"/>
      <c r="D209" s="22"/>
      <c r="E209" s="22"/>
      <c r="F209" s="22"/>
      <c r="G209" s="22"/>
      <c r="H209" s="22"/>
      <c r="I209" s="22"/>
      <c r="J209" s="22"/>
      <c r="K209" s="22"/>
      <c r="L209" s="22"/>
      <c r="M209" s="22"/>
      <c r="N209" s="22"/>
    </row>
    <row r="210" spans="1:14" ht="15.75" thickBot="1" x14ac:dyDescent="0.3">
      <c r="A210" s="60" t="s">
        <v>351</v>
      </c>
      <c r="B210" s="17">
        <v>0</v>
      </c>
      <c r="C210" s="116">
        <v>4</v>
      </c>
      <c r="D210" s="22"/>
      <c r="E210" s="22"/>
      <c r="F210" s="22"/>
      <c r="G210" s="22"/>
      <c r="H210" s="22"/>
      <c r="I210" s="22"/>
      <c r="J210" s="22"/>
      <c r="K210" s="22"/>
      <c r="L210" s="22"/>
      <c r="M210" s="22"/>
      <c r="N210" s="22"/>
    </row>
    <row r="211" spans="1:14" ht="15.75" thickBot="1" x14ac:dyDescent="0.3">
      <c r="A211" s="60" t="s">
        <v>352</v>
      </c>
      <c r="B211" s="17">
        <v>2</v>
      </c>
      <c r="C211" s="117"/>
      <c r="D211" s="22"/>
      <c r="E211" s="22"/>
      <c r="F211" s="22"/>
      <c r="G211" s="22"/>
      <c r="H211" s="22"/>
      <c r="I211" s="22"/>
      <c r="J211" s="22"/>
      <c r="K211" s="22"/>
      <c r="L211" s="22"/>
      <c r="M211" s="22"/>
      <c r="N211" s="22"/>
    </row>
    <row r="212" spans="1:14" ht="15.75" thickBot="1" x14ac:dyDescent="0.3">
      <c r="A212" s="60" t="s">
        <v>353</v>
      </c>
      <c r="B212" s="17">
        <v>4</v>
      </c>
      <c r="C212" s="118"/>
      <c r="D212" s="22"/>
      <c r="E212" s="22"/>
      <c r="F212" s="22"/>
      <c r="G212" s="22"/>
      <c r="H212" s="22"/>
      <c r="I212" s="22"/>
      <c r="J212" s="22"/>
      <c r="K212" s="22"/>
      <c r="L212" s="22"/>
      <c r="M212" s="22"/>
      <c r="N212" s="22"/>
    </row>
    <row r="213" spans="1:14" ht="15.75" thickBot="1" x14ac:dyDescent="0.3">
      <c r="A213" s="60" t="s">
        <v>354</v>
      </c>
      <c r="B213" s="17">
        <v>0</v>
      </c>
      <c r="C213" s="18"/>
      <c r="D213" s="22"/>
      <c r="E213" s="22"/>
      <c r="F213" s="22"/>
      <c r="G213" s="22"/>
      <c r="H213" s="22"/>
      <c r="I213" s="22"/>
      <c r="J213" s="22"/>
      <c r="K213" s="22"/>
      <c r="L213" s="22"/>
      <c r="M213" s="22"/>
      <c r="N213" s="22"/>
    </row>
    <row r="214" spans="1:14" ht="24.75" thickBot="1" x14ac:dyDescent="0.3">
      <c r="A214" s="60" t="s">
        <v>355</v>
      </c>
      <c r="B214" s="17">
        <v>2</v>
      </c>
      <c r="C214" s="14">
        <v>4</v>
      </c>
      <c r="D214" s="22"/>
      <c r="E214" s="22"/>
      <c r="F214" s="22"/>
      <c r="G214" s="22"/>
      <c r="H214" s="22"/>
      <c r="I214" s="22"/>
      <c r="J214" s="22"/>
      <c r="K214" s="22"/>
      <c r="L214" s="22"/>
      <c r="M214" s="22"/>
      <c r="N214" s="22"/>
    </row>
    <row r="215" spans="1:14" ht="36.75" thickBot="1" x14ac:dyDescent="0.3">
      <c r="A215" s="60" t="s">
        <v>356</v>
      </c>
      <c r="B215" s="17">
        <v>4</v>
      </c>
      <c r="C215" s="19"/>
      <c r="D215" s="22"/>
      <c r="E215" s="22"/>
      <c r="F215" s="22"/>
      <c r="G215" s="22"/>
      <c r="H215" s="22"/>
      <c r="I215" s="22"/>
      <c r="J215" s="22"/>
      <c r="K215" s="22"/>
      <c r="L215" s="22"/>
      <c r="M215" s="22"/>
      <c r="N215" s="22"/>
    </row>
    <row r="216" spans="1:14" x14ac:dyDescent="0.25">
      <c r="A216" s="22"/>
      <c r="B216" s="22"/>
      <c r="C216" s="22"/>
      <c r="D216" s="22"/>
      <c r="E216" s="22"/>
      <c r="F216" s="22"/>
      <c r="G216" s="22"/>
      <c r="H216" s="22"/>
      <c r="I216" s="22"/>
      <c r="J216" s="22"/>
      <c r="K216" s="22"/>
      <c r="L216" s="22"/>
      <c r="M216" s="22"/>
      <c r="N216" s="22"/>
    </row>
    <row r="217" spans="1:14" ht="15.75" thickBot="1" x14ac:dyDescent="0.3">
      <c r="A217" s="60" t="s">
        <v>359</v>
      </c>
      <c r="B217" s="17">
        <v>0</v>
      </c>
      <c r="C217" s="18"/>
      <c r="D217" s="22"/>
      <c r="E217" s="22"/>
      <c r="F217" s="22"/>
      <c r="G217" s="22"/>
      <c r="H217" s="22"/>
      <c r="I217" s="22"/>
      <c r="J217" s="22"/>
      <c r="K217" s="22"/>
      <c r="L217" s="22"/>
      <c r="M217" s="22"/>
      <c r="N217" s="22"/>
    </row>
    <row r="218" spans="1:14" ht="24.75" thickBot="1" x14ac:dyDescent="0.3">
      <c r="A218" s="60" t="s">
        <v>360</v>
      </c>
      <c r="B218" s="17">
        <v>4</v>
      </c>
      <c r="C218" s="18"/>
      <c r="D218" s="22"/>
      <c r="E218" s="22"/>
      <c r="F218" s="22"/>
      <c r="G218" s="22"/>
      <c r="H218" s="22"/>
      <c r="I218" s="22"/>
      <c r="J218" s="22"/>
      <c r="K218" s="22"/>
      <c r="L218" s="22"/>
      <c r="M218" s="22"/>
      <c r="N218" s="22"/>
    </row>
    <row r="219" spans="1:14" ht="24.75" thickBot="1" x14ac:dyDescent="0.3">
      <c r="A219" s="60" t="s">
        <v>362</v>
      </c>
      <c r="B219" s="17">
        <v>8</v>
      </c>
      <c r="C219" s="18"/>
      <c r="D219" s="22"/>
      <c r="E219" s="22"/>
      <c r="F219" s="22"/>
      <c r="G219" s="22"/>
      <c r="H219" s="22"/>
      <c r="I219" s="22"/>
      <c r="J219" s="22"/>
      <c r="K219" s="22"/>
      <c r="L219" s="22"/>
      <c r="M219" s="22"/>
      <c r="N219" s="22"/>
    </row>
    <row r="220" spans="1:14" ht="24.75" thickBot="1" x14ac:dyDescent="0.3">
      <c r="A220" s="60" t="s">
        <v>361</v>
      </c>
      <c r="B220" s="17">
        <v>10</v>
      </c>
      <c r="C220" s="14">
        <v>13</v>
      </c>
      <c r="D220" s="22"/>
      <c r="E220" s="22"/>
      <c r="F220" s="22"/>
      <c r="G220" s="22"/>
      <c r="H220" s="22"/>
      <c r="I220" s="22"/>
      <c r="J220" s="22"/>
      <c r="K220" s="22"/>
      <c r="L220" s="22"/>
      <c r="M220" s="22"/>
      <c r="N220" s="22"/>
    </row>
    <row r="221" spans="1:14" ht="36.75" thickBot="1" x14ac:dyDescent="0.3">
      <c r="A221" s="60" t="s">
        <v>363</v>
      </c>
      <c r="B221" s="17">
        <v>13</v>
      </c>
      <c r="C221" s="19"/>
      <c r="D221" s="22"/>
      <c r="E221" s="22"/>
      <c r="F221" s="22"/>
      <c r="G221" s="22"/>
      <c r="H221" s="22"/>
      <c r="I221" s="22"/>
      <c r="J221" s="22"/>
      <c r="K221" s="22"/>
      <c r="L221" s="22"/>
      <c r="M221" s="22"/>
      <c r="N221" s="22"/>
    </row>
    <row r="222" spans="1:14" ht="15.75" thickBot="1" x14ac:dyDescent="0.3">
      <c r="A222" s="60" t="s">
        <v>447</v>
      </c>
      <c r="B222" s="17">
        <v>0</v>
      </c>
      <c r="C222" s="116">
        <v>20</v>
      </c>
      <c r="D222" s="22"/>
      <c r="E222" s="22"/>
      <c r="F222" s="22"/>
      <c r="G222" s="22"/>
      <c r="H222" s="22"/>
      <c r="I222" s="22"/>
      <c r="J222" s="22"/>
      <c r="K222" s="22"/>
      <c r="L222" s="22"/>
      <c r="M222" s="22"/>
      <c r="N222" s="22"/>
    </row>
    <row r="223" spans="1:14" ht="36.75" thickBot="1" x14ac:dyDescent="0.3">
      <c r="A223" s="60" t="s">
        <v>365</v>
      </c>
      <c r="B223" s="17">
        <v>5</v>
      </c>
      <c r="C223" s="117"/>
      <c r="D223" s="22"/>
      <c r="E223" s="22"/>
      <c r="F223" s="22"/>
      <c r="G223" s="22"/>
      <c r="H223" s="22"/>
      <c r="I223" s="22"/>
      <c r="J223" s="22"/>
      <c r="K223" s="22"/>
      <c r="L223" s="22"/>
      <c r="M223" s="22"/>
      <c r="N223" s="22"/>
    </row>
    <row r="224" spans="1:14" ht="36.75" thickBot="1" x14ac:dyDescent="0.3">
      <c r="A224" s="60" t="s">
        <v>366</v>
      </c>
      <c r="B224" s="17">
        <v>10</v>
      </c>
      <c r="C224" s="117"/>
      <c r="D224" s="22"/>
      <c r="E224" s="22"/>
      <c r="F224" s="22"/>
      <c r="G224" s="22"/>
      <c r="H224" s="22"/>
      <c r="I224" s="22"/>
      <c r="J224" s="22"/>
      <c r="K224" s="22"/>
      <c r="L224" s="22"/>
      <c r="M224" s="22"/>
      <c r="N224" s="22"/>
    </row>
    <row r="225" spans="1:14" ht="36.75" thickBot="1" x14ac:dyDescent="0.3">
      <c r="A225" s="60" t="s">
        <v>367</v>
      </c>
      <c r="B225" s="17">
        <v>15</v>
      </c>
      <c r="C225" s="117"/>
      <c r="D225" s="22"/>
      <c r="E225" s="22"/>
      <c r="F225" s="22"/>
      <c r="G225" s="22"/>
      <c r="H225" s="22"/>
      <c r="I225" s="22"/>
      <c r="J225" s="22"/>
      <c r="K225" s="22"/>
      <c r="L225" s="22"/>
      <c r="M225" s="22"/>
      <c r="N225" s="22"/>
    </row>
    <row r="226" spans="1:14" ht="48.75" thickBot="1" x14ac:dyDescent="0.3">
      <c r="A226" s="59" t="s">
        <v>368</v>
      </c>
      <c r="B226" s="15">
        <v>20</v>
      </c>
      <c r="C226" s="118"/>
      <c r="D226" s="22"/>
      <c r="E226" s="22"/>
      <c r="F226" s="22"/>
      <c r="G226" s="22"/>
      <c r="H226" s="22"/>
      <c r="I226" s="22"/>
      <c r="J226" s="22"/>
      <c r="K226" s="22"/>
      <c r="L226" s="22"/>
      <c r="M226" s="22"/>
      <c r="N226" s="22"/>
    </row>
    <row r="227" spans="1:14" ht="15.75" thickBot="1" x14ac:dyDescent="0.3">
      <c r="A227" s="60" t="s">
        <v>369</v>
      </c>
      <c r="B227" s="17">
        <v>0</v>
      </c>
      <c r="C227" s="116">
        <v>15</v>
      </c>
      <c r="D227" s="22"/>
      <c r="E227" s="22"/>
      <c r="F227" s="22"/>
      <c r="G227" s="22"/>
      <c r="H227" s="22"/>
      <c r="I227" s="22"/>
      <c r="J227" s="22"/>
      <c r="K227" s="22"/>
      <c r="L227" s="22"/>
      <c r="M227" s="22"/>
      <c r="N227" s="22"/>
    </row>
    <row r="228" spans="1:14" ht="48.75" thickBot="1" x14ac:dyDescent="0.3">
      <c r="A228" s="59" t="s">
        <v>370</v>
      </c>
      <c r="B228" s="15">
        <v>5</v>
      </c>
      <c r="C228" s="117"/>
      <c r="D228" s="22"/>
      <c r="E228" s="22"/>
      <c r="F228" s="22"/>
      <c r="G228" s="22"/>
      <c r="H228" s="22"/>
      <c r="I228" s="22"/>
      <c r="J228" s="22"/>
      <c r="K228" s="22"/>
      <c r="L228" s="22"/>
      <c r="M228" s="22"/>
      <c r="N228" s="22"/>
    </row>
    <row r="229" spans="1:14" ht="36.75" thickBot="1" x14ac:dyDescent="0.3">
      <c r="A229" s="60" t="s">
        <v>371</v>
      </c>
      <c r="B229" s="17">
        <v>10</v>
      </c>
      <c r="C229" s="117"/>
      <c r="D229" s="22"/>
      <c r="E229" s="22"/>
      <c r="F229" s="22"/>
      <c r="G229" s="22"/>
      <c r="H229" s="22"/>
      <c r="I229" s="22"/>
      <c r="J229" s="22"/>
      <c r="K229" s="22"/>
      <c r="L229" s="22"/>
      <c r="M229" s="22"/>
      <c r="N229" s="22"/>
    </row>
    <row r="230" spans="1:14" ht="36.75" thickBot="1" x14ac:dyDescent="0.3">
      <c r="A230" s="60" t="s">
        <v>372</v>
      </c>
      <c r="B230" s="17">
        <v>15</v>
      </c>
      <c r="C230" s="118"/>
      <c r="D230" s="22"/>
      <c r="E230" s="22"/>
      <c r="F230" s="22"/>
      <c r="G230" s="22"/>
      <c r="H230" s="22"/>
      <c r="I230" s="22"/>
      <c r="J230" s="22"/>
      <c r="K230" s="22"/>
      <c r="L230" s="22"/>
      <c r="M230" s="22"/>
      <c r="N230" s="22"/>
    </row>
    <row r="231" spans="1:14" x14ac:dyDescent="0.25">
      <c r="A231" s="22"/>
      <c r="B231" s="22"/>
      <c r="C231" s="22"/>
      <c r="D231" s="22"/>
      <c r="E231" s="22"/>
      <c r="F231" s="22"/>
      <c r="G231" s="22"/>
      <c r="H231" s="22"/>
      <c r="I231" s="22"/>
      <c r="J231" s="22"/>
      <c r="K231" s="22"/>
      <c r="L231" s="22"/>
      <c r="M231" s="22"/>
      <c r="N231" s="22"/>
    </row>
    <row r="232" spans="1:14" ht="24.75" thickBot="1" x14ac:dyDescent="0.3">
      <c r="A232" s="61" t="s">
        <v>383</v>
      </c>
      <c r="B232" s="62">
        <v>0</v>
      </c>
      <c r="C232" s="18"/>
      <c r="D232" s="22"/>
      <c r="E232" s="22"/>
      <c r="F232" s="22"/>
      <c r="G232" s="22"/>
      <c r="H232" s="22"/>
      <c r="I232" s="22"/>
      <c r="J232" s="22"/>
      <c r="K232" s="22"/>
      <c r="L232" s="22"/>
      <c r="M232" s="22"/>
      <c r="N232" s="22"/>
    </row>
    <row r="233" spans="1:14" ht="24.75" thickBot="1" x14ac:dyDescent="0.3">
      <c r="A233" s="60" t="s">
        <v>384</v>
      </c>
      <c r="B233" s="17">
        <v>8</v>
      </c>
      <c r="C233" s="18"/>
      <c r="D233" s="22"/>
      <c r="E233" s="22"/>
      <c r="F233" s="22"/>
      <c r="G233" s="22"/>
      <c r="H233" s="22"/>
      <c r="I233" s="22"/>
      <c r="J233" s="22"/>
      <c r="K233" s="22"/>
      <c r="L233" s="22"/>
      <c r="M233" s="22"/>
      <c r="N233" s="22"/>
    </row>
    <row r="234" spans="1:14" ht="48.75" thickBot="1" x14ac:dyDescent="0.3">
      <c r="A234" s="59" t="s">
        <v>385</v>
      </c>
      <c r="B234" s="68">
        <v>16</v>
      </c>
      <c r="C234" s="56">
        <v>16</v>
      </c>
      <c r="D234" s="22"/>
      <c r="E234" s="22"/>
      <c r="F234" s="22"/>
      <c r="G234" s="22"/>
      <c r="H234" s="22"/>
      <c r="I234" s="22"/>
      <c r="J234" s="22"/>
      <c r="K234" s="22"/>
      <c r="L234" s="22"/>
      <c r="M234" s="22"/>
      <c r="N234" s="22"/>
    </row>
    <row r="235" spans="1:14" x14ac:dyDescent="0.25">
      <c r="A235" s="22"/>
      <c r="B235" s="22"/>
      <c r="C235" s="22"/>
      <c r="D235" s="22"/>
      <c r="E235" s="22"/>
      <c r="F235" s="22"/>
      <c r="G235" s="22"/>
      <c r="H235" s="22"/>
      <c r="I235" s="22"/>
      <c r="J235" s="22"/>
      <c r="K235" s="22"/>
      <c r="L235" s="22"/>
      <c r="M235" s="22"/>
      <c r="N235" s="22"/>
    </row>
    <row r="236" spans="1:14" ht="24.75" thickBot="1" x14ac:dyDescent="0.3">
      <c r="A236" s="60" t="s">
        <v>394</v>
      </c>
      <c r="B236" s="17">
        <v>0</v>
      </c>
      <c r="C236" s="18"/>
      <c r="D236" s="22"/>
      <c r="E236" s="22"/>
      <c r="F236" s="22"/>
      <c r="G236" s="22"/>
      <c r="H236" s="22"/>
      <c r="I236" s="22"/>
      <c r="J236" s="22"/>
      <c r="K236" s="22"/>
      <c r="L236" s="22"/>
      <c r="M236" s="22"/>
      <c r="N236" s="22"/>
    </row>
    <row r="237" spans="1:14" ht="36.75" thickBot="1" x14ac:dyDescent="0.3">
      <c r="A237" s="60" t="s">
        <v>395</v>
      </c>
      <c r="B237" s="17">
        <v>5</v>
      </c>
      <c r="C237" s="117">
        <v>15</v>
      </c>
      <c r="D237" s="22"/>
      <c r="E237" s="22"/>
      <c r="F237" s="22"/>
      <c r="G237" s="22"/>
      <c r="H237" s="22"/>
      <c r="I237" s="22"/>
      <c r="J237" s="22"/>
      <c r="K237" s="22"/>
      <c r="L237" s="22"/>
      <c r="M237" s="22"/>
      <c r="N237" s="22"/>
    </row>
    <row r="238" spans="1:14" ht="36.75" thickBot="1" x14ac:dyDescent="0.3">
      <c r="A238" s="60" t="s">
        <v>396</v>
      </c>
      <c r="B238" s="17">
        <v>10</v>
      </c>
      <c r="C238" s="117"/>
      <c r="D238" s="22"/>
      <c r="E238" s="22"/>
      <c r="F238" s="22"/>
      <c r="G238" s="22"/>
      <c r="H238" s="22"/>
      <c r="I238" s="22"/>
      <c r="J238" s="22"/>
      <c r="K238" s="22"/>
      <c r="L238" s="22"/>
      <c r="M238" s="22"/>
      <c r="N238" s="22"/>
    </row>
    <row r="239" spans="1:14" ht="36.75" thickBot="1" x14ac:dyDescent="0.3">
      <c r="A239" s="60" t="s">
        <v>397</v>
      </c>
      <c r="B239" s="17">
        <v>15</v>
      </c>
      <c r="C239" s="118"/>
      <c r="D239" s="22"/>
      <c r="E239" s="22"/>
      <c r="F239" s="22"/>
      <c r="G239" s="22"/>
      <c r="H239" s="22"/>
      <c r="I239" s="22"/>
      <c r="J239" s="22"/>
      <c r="K239" s="22"/>
      <c r="L239" s="22"/>
      <c r="M239" s="22"/>
      <c r="N239" s="22"/>
    </row>
    <row r="240" spans="1:14" ht="15.75" thickBot="1" x14ac:dyDescent="0.3">
      <c r="A240" s="22"/>
      <c r="B240" s="22"/>
      <c r="C240" s="22"/>
      <c r="D240" s="22"/>
      <c r="E240" s="22"/>
      <c r="F240" s="22"/>
      <c r="G240" s="22"/>
      <c r="H240" s="22"/>
      <c r="I240" s="22"/>
      <c r="J240" s="22"/>
      <c r="K240" s="22"/>
      <c r="L240" s="22"/>
      <c r="M240" s="22"/>
      <c r="N240" s="22"/>
    </row>
    <row r="241" spans="1:14" ht="24.75" thickBot="1" x14ac:dyDescent="0.3">
      <c r="A241" s="60" t="s">
        <v>291</v>
      </c>
      <c r="B241" s="17">
        <v>0</v>
      </c>
      <c r="C241" s="116">
        <v>15</v>
      </c>
      <c r="D241" s="22"/>
      <c r="E241" s="22"/>
      <c r="F241" s="22"/>
      <c r="G241" s="22"/>
      <c r="H241" s="22"/>
      <c r="I241" s="22"/>
      <c r="J241" s="22"/>
      <c r="K241" s="22"/>
      <c r="L241" s="22"/>
      <c r="M241" s="22"/>
      <c r="N241" s="22"/>
    </row>
    <row r="242" spans="1:14" ht="24.75" thickBot="1" x14ac:dyDescent="0.3">
      <c r="A242" s="60" t="s">
        <v>402</v>
      </c>
      <c r="B242" s="17">
        <v>5</v>
      </c>
      <c r="C242" s="117"/>
      <c r="D242" s="22"/>
      <c r="E242" s="22"/>
      <c r="F242" s="22"/>
      <c r="G242" s="22"/>
      <c r="H242" s="22"/>
      <c r="I242" s="22"/>
      <c r="J242" s="22"/>
      <c r="K242" s="22"/>
      <c r="L242" s="22"/>
      <c r="M242" s="22"/>
      <c r="N242" s="22"/>
    </row>
    <row r="243" spans="1:14" ht="24.75" thickBot="1" x14ac:dyDescent="0.3">
      <c r="A243" s="60" t="s">
        <v>403</v>
      </c>
      <c r="B243" s="17">
        <v>10</v>
      </c>
      <c r="C243" s="117"/>
      <c r="D243" s="22"/>
      <c r="E243" s="22"/>
      <c r="F243" s="22"/>
      <c r="G243" s="22"/>
      <c r="H243" s="22"/>
      <c r="I243" s="22"/>
      <c r="J243" s="22"/>
      <c r="K243" s="22"/>
      <c r="L243" s="22"/>
      <c r="M243" s="22"/>
      <c r="N243" s="22"/>
    </row>
    <row r="244" spans="1:14" ht="24.75" thickBot="1" x14ac:dyDescent="0.3">
      <c r="A244" s="60" t="s">
        <v>404</v>
      </c>
      <c r="B244" s="17">
        <v>15</v>
      </c>
      <c r="C244" s="118"/>
      <c r="D244" s="22"/>
      <c r="E244" s="22"/>
      <c r="F244" s="22"/>
      <c r="G244" s="22"/>
      <c r="H244" s="22"/>
      <c r="I244" s="22"/>
      <c r="J244" s="22"/>
      <c r="K244" s="22"/>
      <c r="L244" s="22"/>
      <c r="M244" s="22"/>
      <c r="N244" s="22"/>
    </row>
    <row r="245" spans="1:14" ht="48.75" thickBot="1" x14ac:dyDescent="0.3">
      <c r="A245" s="59" t="s">
        <v>407</v>
      </c>
      <c r="B245" s="12">
        <v>0</v>
      </c>
      <c r="C245" s="116">
        <v>40</v>
      </c>
      <c r="D245" s="22"/>
      <c r="E245" s="22"/>
      <c r="F245" s="22"/>
      <c r="G245" s="22"/>
      <c r="H245" s="22"/>
      <c r="I245" s="22"/>
      <c r="J245" s="22"/>
      <c r="K245" s="22"/>
      <c r="L245" s="22"/>
      <c r="M245" s="22"/>
      <c r="N245" s="22"/>
    </row>
    <row r="246" spans="1:14" ht="36.75" thickBot="1" x14ac:dyDescent="0.3">
      <c r="A246" s="60" t="s">
        <v>408</v>
      </c>
      <c r="B246" s="56">
        <v>40</v>
      </c>
      <c r="C246" s="118"/>
      <c r="D246" s="22"/>
      <c r="E246" s="22"/>
      <c r="F246" s="22"/>
      <c r="G246" s="22"/>
      <c r="H246" s="22"/>
      <c r="I246" s="22"/>
      <c r="J246" s="22"/>
      <c r="K246" s="22"/>
      <c r="L246" s="22"/>
      <c r="M246" s="22"/>
      <c r="N246" s="22"/>
    </row>
    <row r="247" spans="1:14" x14ac:dyDescent="0.25">
      <c r="A247" s="22"/>
      <c r="B247" s="22"/>
      <c r="C247" s="22"/>
      <c r="D247" s="22"/>
      <c r="E247" s="22"/>
      <c r="F247" s="22"/>
      <c r="G247" s="22"/>
      <c r="H247" s="22"/>
      <c r="I247" s="22"/>
      <c r="J247" s="22"/>
      <c r="K247" s="22"/>
      <c r="L247" s="22"/>
      <c r="M247" s="22"/>
      <c r="N247" s="22"/>
    </row>
    <row r="248" spans="1:14" ht="15.75" thickBot="1" x14ac:dyDescent="0.3">
      <c r="A248" s="22"/>
      <c r="B248" s="22"/>
      <c r="C248" s="22"/>
      <c r="D248" s="22"/>
      <c r="E248" s="22"/>
      <c r="F248" s="22"/>
      <c r="G248" s="22"/>
      <c r="H248" s="22"/>
      <c r="I248" s="22"/>
      <c r="J248" s="22"/>
      <c r="K248" s="22"/>
      <c r="L248" s="22"/>
      <c r="M248" s="22"/>
      <c r="N248" s="22"/>
    </row>
    <row r="249" spans="1:14" ht="15.75" thickBot="1" x14ac:dyDescent="0.3">
      <c r="A249" s="119" t="s">
        <v>417</v>
      </c>
      <c r="B249" s="119"/>
      <c r="C249" s="69" t="s">
        <v>418</v>
      </c>
      <c r="D249" s="22"/>
      <c r="E249" s="23"/>
      <c r="F249" s="22"/>
      <c r="G249" s="22"/>
      <c r="H249" s="22"/>
      <c r="I249" s="22"/>
      <c r="J249" s="22"/>
      <c r="K249" s="22"/>
      <c r="L249" s="22"/>
      <c r="M249" s="22"/>
      <c r="N249" s="22"/>
    </row>
    <row r="250" spans="1:14" ht="37.5" customHeight="1" thickBot="1" x14ac:dyDescent="0.3">
      <c r="A250" s="70">
        <v>1</v>
      </c>
      <c r="B250" s="70">
        <v>260</v>
      </c>
      <c r="C250" s="71" t="s">
        <v>419</v>
      </c>
      <c r="D250" s="22">
        <f>IF(Hoja1!$F$217&lt;B250,1,0)</f>
        <v>1</v>
      </c>
      <c r="E250" s="22"/>
      <c r="F250" s="72" t="s">
        <v>428</v>
      </c>
      <c r="G250" s="22"/>
      <c r="H250" s="22"/>
      <c r="I250" s="22"/>
      <c r="J250" s="22"/>
      <c r="K250" s="22"/>
      <c r="L250" s="22"/>
      <c r="M250" s="22"/>
      <c r="N250" s="22"/>
    </row>
    <row r="251" spans="1:14" ht="37.5" customHeight="1" thickBot="1" x14ac:dyDescent="0.3">
      <c r="A251" s="73">
        <v>261</v>
      </c>
      <c r="B251" s="73">
        <v>520</v>
      </c>
      <c r="C251" s="74" t="s">
        <v>420</v>
      </c>
      <c r="D251" s="22" t="b">
        <f>IF(B251&gt;Hoja1!$F$217,IF(Hoja1!$F$217&gt;A251,1))</f>
        <v>0</v>
      </c>
      <c r="E251" s="22"/>
      <c r="F251" s="22" t="s">
        <v>429</v>
      </c>
      <c r="G251" s="22"/>
      <c r="H251" s="22"/>
      <c r="I251" s="22"/>
      <c r="J251" s="22"/>
      <c r="K251" s="22"/>
      <c r="L251" s="22"/>
      <c r="M251" s="22"/>
      <c r="N251" s="22"/>
    </row>
    <row r="252" spans="1:14" ht="37.5" customHeight="1" thickBot="1" x14ac:dyDescent="0.3">
      <c r="A252" s="75">
        <v>521</v>
      </c>
      <c r="B252" s="75">
        <v>780</v>
      </c>
      <c r="C252" s="76" t="s">
        <v>421</v>
      </c>
      <c r="D252" s="22">
        <f>IF(B252&gt;Hoja1!$F$217,IF(Hoja1!$F$217&gt;A252,1,0))</f>
        <v>0</v>
      </c>
      <c r="E252" s="22"/>
      <c r="F252" s="22" t="s">
        <v>430</v>
      </c>
      <c r="G252" s="22"/>
      <c r="H252" s="22"/>
      <c r="I252" s="22"/>
      <c r="J252" s="22"/>
      <c r="K252" s="22"/>
      <c r="L252" s="22"/>
      <c r="M252" s="22"/>
      <c r="N252" s="22"/>
    </row>
    <row r="253" spans="1:14" ht="37.5" customHeight="1" thickBot="1" x14ac:dyDescent="0.3">
      <c r="A253" s="73">
        <v>781</v>
      </c>
      <c r="B253" s="73">
        <v>1040</v>
      </c>
      <c r="C253" s="74" t="s">
        <v>422</v>
      </c>
      <c r="D253" s="22" t="str">
        <f>IF(B253&gt;Hoja1!$F$217,IF(Hoja1!$F$217&gt;A253,1,"0"))</f>
        <v>0</v>
      </c>
      <c r="E253" s="22" t="s">
        <v>424</v>
      </c>
      <c r="F253" s="22" t="s">
        <v>431</v>
      </c>
      <c r="G253" s="22"/>
      <c r="H253" s="22"/>
      <c r="I253" s="22"/>
      <c r="J253" s="22"/>
      <c r="K253" s="22"/>
      <c r="L253" s="22"/>
      <c r="M253" s="22"/>
      <c r="N253" s="22"/>
    </row>
    <row r="254" spans="1:14" ht="37.5" customHeight="1" thickBot="1" x14ac:dyDescent="0.3">
      <c r="A254" s="75">
        <v>1041</v>
      </c>
      <c r="B254" s="75">
        <v>1300</v>
      </c>
      <c r="C254" s="76" t="s">
        <v>423</v>
      </c>
      <c r="D254" s="22" t="str">
        <f>IF(B254&gt;Hoja1!$F$217,IF(Hoja1!$F$217&gt;A254,1,"0"))</f>
        <v>0</v>
      </c>
      <c r="E254" s="22"/>
      <c r="F254" s="22" t="s">
        <v>432</v>
      </c>
      <c r="G254" s="22"/>
      <c r="H254" s="22"/>
      <c r="I254" s="22"/>
      <c r="J254" s="22"/>
      <c r="K254" s="22"/>
      <c r="L254" s="22"/>
      <c r="M254" s="22"/>
      <c r="N254" s="22"/>
    </row>
    <row r="255" spans="1:14" ht="37.5" customHeight="1" x14ac:dyDescent="0.25">
      <c r="A255" s="22"/>
      <c r="B255" s="22"/>
      <c r="C255" s="22"/>
      <c r="D255" s="22"/>
      <c r="E255" s="22"/>
      <c r="F255" s="22"/>
      <c r="G255" s="22"/>
      <c r="H255" s="22"/>
      <c r="I255" s="22"/>
      <c r="J255" s="22"/>
      <c r="K255" s="22"/>
      <c r="L255" s="22"/>
      <c r="M255" s="22"/>
      <c r="N255" s="22"/>
    </row>
    <row r="256" spans="1:14" x14ac:dyDescent="0.25">
      <c r="A256" s="22"/>
      <c r="B256" s="22"/>
      <c r="C256" s="22"/>
      <c r="D256" s="22"/>
      <c r="E256" s="22"/>
      <c r="F256" s="22"/>
      <c r="G256" s="22"/>
      <c r="H256" s="22"/>
      <c r="I256" s="22"/>
      <c r="J256" s="22"/>
      <c r="K256" s="22"/>
      <c r="L256" s="22"/>
      <c r="M256" s="22"/>
      <c r="N256" s="22"/>
    </row>
    <row r="257" spans="1:14" x14ac:dyDescent="0.25">
      <c r="A257" s="22"/>
      <c r="B257" s="22"/>
      <c r="C257" s="22"/>
      <c r="D257" s="22"/>
      <c r="E257" s="22"/>
      <c r="F257" s="22"/>
      <c r="G257" s="22"/>
      <c r="H257" s="22"/>
      <c r="I257" s="22"/>
      <c r="J257" s="22"/>
      <c r="K257" s="22"/>
      <c r="L257" s="22"/>
      <c r="M257" s="22"/>
      <c r="N257" s="22"/>
    </row>
    <row r="258" spans="1:14" x14ac:dyDescent="0.25">
      <c r="A258" s="22"/>
      <c r="B258" s="22">
        <f>+Hoja1!F217</f>
        <v>0</v>
      </c>
      <c r="C258" s="22"/>
      <c r="D258" s="22"/>
      <c r="E258" s="22"/>
      <c r="F258" s="22"/>
      <c r="G258" s="22"/>
      <c r="H258" s="22"/>
      <c r="I258" s="22"/>
      <c r="J258" s="22"/>
      <c r="K258" s="22"/>
      <c r="L258" s="22"/>
      <c r="M258" s="22"/>
      <c r="N258" s="22"/>
    </row>
    <row r="259" spans="1:14" x14ac:dyDescent="0.25">
      <c r="A259" s="22"/>
      <c r="B259" s="22"/>
      <c r="C259" s="22"/>
      <c r="D259" s="22"/>
      <c r="E259" s="22"/>
      <c r="F259" s="22"/>
      <c r="G259" s="22"/>
      <c r="H259" s="22"/>
      <c r="I259" s="22"/>
      <c r="J259" s="22"/>
      <c r="K259" s="22"/>
      <c r="L259" s="22"/>
      <c r="M259" s="22"/>
      <c r="N259" s="22"/>
    </row>
    <row r="260" spans="1:14" x14ac:dyDescent="0.25">
      <c r="A260" s="22" t="s">
        <v>448</v>
      </c>
      <c r="B260" s="77" t="str">
        <f>IF(B258&gt;=1041,"5 ESTRELLAS",IF(B258&lt;=260,"1 ESTRELLA",IF(AND(B258&gt;=261,B258&lt;=520),"2 ESTRELLAS",IF(AND(B258&gt;=521,B258&lt;=780),"3 ESTRELLAS","4 ESTRELLAS"))))</f>
        <v>1 ESTRELLA</v>
      </c>
      <c r="C260" s="22"/>
      <c r="D260" s="22"/>
      <c r="E260" s="22"/>
      <c r="F260" s="22"/>
      <c r="G260" s="22"/>
      <c r="H260" s="22"/>
      <c r="I260" s="22"/>
      <c r="J260" s="22"/>
      <c r="K260" s="22"/>
      <c r="L260" s="22"/>
      <c r="M260" s="22"/>
      <c r="N260" s="22"/>
    </row>
    <row r="261" spans="1:14" x14ac:dyDescent="0.25">
      <c r="A261" s="22"/>
      <c r="B261" s="22"/>
      <c r="C261" s="22"/>
      <c r="D261" s="22"/>
      <c r="E261" s="22"/>
      <c r="F261" s="22"/>
      <c r="G261" s="22"/>
      <c r="H261" s="22"/>
      <c r="I261" s="22"/>
      <c r="J261" s="22"/>
      <c r="K261" s="22"/>
      <c r="L261" s="22"/>
      <c r="M261" s="22"/>
      <c r="N261" s="22"/>
    </row>
    <row r="262" spans="1:14" x14ac:dyDescent="0.25">
      <c r="A262" s="22"/>
      <c r="B262" s="22"/>
      <c r="C262" s="22"/>
      <c r="D262" s="22"/>
      <c r="E262" s="22"/>
      <c r="F262" s="22"/>
      <c r="G262" s="22"/>
      <c r="H262" s="22"/>
      <c r="I262" s="22"/>
      <c r="J262" s="22"/>
      <c r="K262" s="22"/>
      <c r="L262" s="22"/>
      <c r="M262" s="22"/>
      <c r="N262" s="22"/>
    </row>
    <row r="263" spans="1:14" x14ac:dyDescent="0.25">
      <c r="A263" s="22"/>
      <c r="B263" s="22"/>
      <c r="C263" s="22"/>
      <c r="D263" s="22"/>
      <c r="E263" s="22"/>
      <c r="F263" s="22"/>
      <c r="G263" s="22"/>
      <c r="H263" s="22"/>
      <c r="I263" s="22"/>
      <c r="J263" s="22"/>
      <c r="K263" s="22"/>
      <c r="L263" s="22"/>
      <c r="M263" s="22"/>
      <c r="N263" s="22"/>
    </row>
    <row r="264" spans="1:14" x14ac:dyDescent="0.25">
      <c r="A264" s="22"/>
      <c r="B264" s="22"/>
      <c r="C264" s="22"/>
      <c r="D264" s="22"/>
      <c r="E264" s="22"/>
      <c r="F264" s="22"/>
      <c r="G264" s="22"/>
      <c r="H264" s="22"/>
      <c r="I264" s="22"/>
      <c r="J264" s="22"/>
      <c r="K264" s="22"/>
      <c r="L264" s="22"/>
      <c r="M264" s="22"/>
      <c r="N264" s="22"/>
    </row>
    <row r="265" spans="1:14" x14ac:dyDescent="0.25">
      <c r="A265" s="22"/>
      <c r="B265" s="22"/>
      <c r="C265" s="22"/>
      <c r="D265" s="22"/>
      <c r="E265" s="22"/>
      <c r="F265" s="22"/>
      <c r="G265" s="22"/>
      <c r="H265" s="22"/>
      <c r="I265" s="22"/>
      <c r="J265" s="22"/>
      <c r="K265" s="22"/>
      <c r="L265" s="22"/>
      <c r="M265" s="22"/>
      <c r="N265" s="22"/>
    </row>
    <row r="266" spans="1:14" x14ac:dyDescent="0.25">
      <c r="A266" s="22"/>
      <c r="B266" s="22"/>
      <c r="C266" s="22"/>
      <c r="D266" s="22"/>
      <c r="E266" s="22"/>
      <c r="F266" s="22"/>
      <c r="G266" s="22"/>
      <c r="H266" s="22"/>
      <c r="I266" s="22"/>
      <c r="J266" s="22"/>
      <c r="K266" s="22"/>
      <c r="L266" s="22"/>
      <c r="M266" s="22"/>
      <c r="N266" s="22"/>
    </row>
    <row r="267" spans="1:14" x14ac:dyDescent="0.25">
      <c r="A267" s="22"/>
      <c r="B267" s="22"/>
      <c r="C267" s="22"/>
      <c r="D267" s="22"/>
      <c r="E267" s="22"/>
      <c r="F267" s="22"/>
      <c r="G267" s="22"/>
      <c r="H267" s="22"/>
      <c r="I267" s="22"/>
      <c r="J267" s="22"/>
      <c r="K267" s="22"/>
      <c r="L267" s="22"/>
      <c r="M267" s="22"/>
      <c r="N267" s="22"/>
    </row>
    <row r="268" spans="1:14" x14ac:dyDescent="0.25">
      <c r="A268" s="22"/>
      <c r="B268" s="22"/>
      <c r="C268" s="22"/>
      <c r="D268" s="22"/>
      <c r="E268" s="22"/>
      <c r="F268" s="22"/>
      <c r="G268" s="22"/>
      <c r="H268" s="22"/>
      <c r="I268" s="22"/>
      <c r="J268" s="22"/>
      <c r="K268" s="22"/>
      <c r="L268" s="22"/>
      <c r="M268" s="22"/>
      <c r="N268" s="22"/>
    </row>
    <row r="269" spans="1:14" x14ac:dyDescent="0.25">
      <c r="A269" s="22"/>
      <c r="B269" s="22"/>
      <c r="C269" s="22"/>
      <c r="D269" s="22"/>
      <c r="E269" s="22"/>
      <c r="F269" s="22"/>
      <c r="G269" s="22"/>
      <c r="H269" s="22"/>
      <c r="I269" s="22"/>
      <c r="J269" s="22"/>
      <c r="K269" s="22"/>
      <c r="L269" s="22"/>
      <c r="M269" s="22"/>
      <c r="N269" s="22"/>
    </row>
    <row r="270" spans="1:14" x14ac:dyDescent="0.25">
      <c r="A270" s="22"/>
      <c r="B270" s="22"/>
      <c r="C270" s="22"/>
      <c r="D270" s="22"/>
      <c r="E270" s="22"/>
      <c r="F270" s="22"/>
      <c r="G270" s="22"/>
      <c r="H270" s="22"/>
      <c r="I270" s="22"/>
      <c r="J270" s="22"/>
      <c r="K270" s="22"/>
      <c r="L270" s="22"/>
      <c r="M270" s="22"/>
      <c r="N270" s="22"/>
    </row>
    <row r="271" spans="1:14" x14ac:dyDescent="0.25">
      <c r="A271" s="22"/>
      <c r="B271" s="22"/>
      <c r="C271" s="22"/>
      <c r="D271" s="22"/>
      <c r="E271" s="22"/>
      <c r="F271" s="22"/>
      <c r="G271" s="22"/>
      <c r="H271" s="22"/>
      <c r="I271" s="22"/>
      <c r="J271" s="22"/>
      <c r="K271" s="22"/>
      <c r="L271" s="22"/>
      <c r="M271" s="22"/>
      <c r="N271" s="22"/>
    </row>
    <row r="272" spans="1:14" x14ac:dyDescent="0.25">
      <c r="A272" s="22"/>
      <c r="B272" s="22"/>
      <c r="C272" s="22"/>
      <c r="D272" s="22"/>
      <c r="E272" s="22"/>
      <c r="F272" s="22"/>
      <c r="G272" s="22"/>
      <c r="H272" s="22"/>
      <c r="I272" s="22"/>
      <c r="J272" s="22"/>
      <c r="K272" s="22"/>
      <c r="L272" s="22"/>
      <c r="M272" s="22"/>
      <c r="N272" s="22"/>
    </row>
    <row r="273" spans="1:14" x14ac:dyDescent="0.25">
      <c r="A273" s="22"/>
      <c r="B273" s="22"/>
      <c r="C273" s="22"/>
      <c r="D273" s="22"/>
      <c r="E273" s="22"/>
      <c r="F273" s="22"/>
      <c r="G273" s="22"/>
      <c r="H273" s="22"/>
      <c r="I273" s="22"/>
      <c r="J273" s="22"/>
      <c r="K273" s="22"/>
      <c r="L273" s="22"/>
      <c r="M273" s="22"/>
      <c r="N273" s="22"/>
    </row>
    <row r="274" spans="1:14" x14ac:dyDescent="0.25">
      <c r="A274" s="22"/>
      <c r="B274" s="22"/>
      <c r="C274" s="22"/>
      <c r="D274" s="22"/>
      <c r="E274" s="22"/>
      <c r="F274" s="22"/>
      <c r="G274" s="22"/>
      <c r="H274" s="22"/>
      <c r="I274" s="22"/>
      <c r="J274" s="22"/>
      <c r="K274" s="22"/>
      <c r="L274" s="22"/>
      <c r="M274" s="22"/>
      <c r="N274" s="22"/>
    </row>
    <row r="275" spans="1:14" x14ac:dyDescent="0.25">
      <c r="A275" s="22"/>
      <c r="B275" s="22"/>
      <c r="C275" s="22"/>
      <c r="D275" s="22"/>
      <c r="E275" s="22"/>
      <c r="F275" s="22"/>
      <c r="G275" s="22"/>
      <c r="H275" s="22"/>
      <c r="I275" s="22"/>
      <c r="J275" s="22"/>
      <c r="K275" s="22"/>
      <c r="L275" s="22"/>
      <c r="M275" s="22"/>
      <c r="N275" s="22"/>
    </row>
    <row r="276" spans="1:14" x14ac:dyDescent="0.25">
      <c r="A276" s="22"/>
      <c r="B276" s="22"/>
      <c r="C276" s="22"/>
      <c r="D276" s="22"/>
      <c r="E276" s="22"/>
      <c r="F276" s="22"/>
      <c r="G276" s="22"/>
      <c r="H276" s="22"/>
      <c r="I276" s="22"/>
      <c r="J276" s="22"/>
      <c r="K276" s="22"/>
      <c r="L276" s="22"/>
      <c r="M276" s="22"/>
      <c r="N276" s="22"/>
    </row>
    <row r="277" spans="1:14" x14ac:dyDescent="0.25">
      <c r="A277" s="22"/>
      <c r="B277" s="22"/>
      <c r="C277" s="22"/>
      <c r="D277" s="22"/>
      <c r="E277" s="22"/>
      <c r="F277" s="22"/>
      <c r="G277" s="22"/>
      <c r="H277" s="22"/>
      <c r="I277" s="22"/>
      <c r="J277" s="22"/>
      <c r="K277" s="22"/>
      <c r="L277" s="22"/>
      <c r="M277" s="22"/>
      <c r="N277" s="22"/>
    </row>
    <row r="278" spans="1:14" x14ac:dyDescent="0.25">
      <c r="A278" s="22"/>
      <c r="B278" s="22"/>
      <c r="C278" s="22"/>
      <c r="D278" s="22"/>
      <c r="E278" s="22"/>
      <c r="F278" s="22"/>
      <c r="G278" s="22"/>
      <c r="H278" s="22"/>
      <c r="I278" s="22"/>
      <c r="J278" s="22"/>
      <c r="K278" s="22"/>
      <c r="L278" s="22"/>
      <c r="M278" s="22"/>
      <c r="N278" s="22"/>
    </row>
    <row r="279" spans="1:14" x14ac:dyDescent="0.25">
      <c r="A279" s="22"/>
      <c r="B279" s="22"/>
      <c r="C279" s="22"/>
      <c r="D279" s="22"/>
      <c r="E279" s="22"/>
      <c r="F279" s="22"/>
      <c r="G279" s="22"/>
      <c r="H279" s="22"/>
      <c r="I279" s="22"/>
      <c r="J279" s="22"/>
      <c r="K279" s="22"/>
      <c r="L279" s="22"/>
      <c r="M279" s="22"/>
      <c r="N279" s="22"/>
    </row>
    <row r="280" spans="1:14" x14ac:dyDescent="0.25">
      <c r="A280" s="22"/>
      <c r="B280" s="22"/>
      <c r="C280" s="22"/>
      <c r="D280" s="22"/>
      <c r="E280" s="22"/>
      <c r="F280" s="22"/>
      <c r="G280" s="22"/>
      <c r="H280" s="22"/>
      <c r="I280" s="22"/>
      <c r="J280" s="22"/>
      <c r="K280" s="22"/>
      <c r="L280" s="22"/>
      <c r="M280" s="22"/>
      <c r="N280" s="22"/>
    </row>
    <row r="281" spans="1:14" x14ac:dyDescent="0.25">
      <c r="A281" s="22"/>
      <c r="B281" s="22"/>
      <c r="C281" s="22"/>
      <c r="D281" s="22"/>
      <c r="E281" s="22"/>
      <c r="F281" s="22"/>
      <c r="G281" s="22"/>
      <c r="H281" s="22"/>
      <c r="I281" s="22"/>
      <c r="J281" s="22"/>
      <c r="K281" s="22"/>
      <c r="L281" s="22"/>
      <c r="M281" s="22"/>
      <c r="N281" s="22"/>
    </row>
    <row r="282" spans="1:14" x14ac:dyDescent="0.25">
      <c r="A282" s="22"/>
      <c r="B282" s="22"/>
      <c r="C282" s="22"/>
      <c r="D282" s="22"/>
      <c r="E282" s="22"/>
      <c r="F282" s="22"/>
      <c r="G282" s="22"/>
      <c r="H282" s="22"/>
      <c r="I282" s="22"/>
      <c r="J282" s="22"/>
      <c r="K282" s="22"/>
      <c r="L282" s="22"/>
      <c r="M282" s="22"/>
      <c r="N282" s="22"/>
    </row>
    <row r="283" spans="1:14" x14ac:dyDescent="0.25">
      <c r="A283" s="22"/>
      <c r="B283" s="22"/>
      <c r="C283" s="22"/>
      <c r="D283" s="22"/>
      <c r="E283" s="22"/>
      <c r="F283" s="22"/>
      <c r="G283" s="22"/>
      <c r="H283" s="22"/>
      <c r="I283" s="22"/>
      <c r="J283" s="22"/>
      <c r="K283" s="22"/>
      <c r="L283" s="22"/>
      <c r="M283" s="22"/>
      <c r="N283" s="22"/>
    </row>
    <row r="284" spans="1:14" x14ac:dyDescent="0.25">
      <c r="A284" s="22"/>
      <c r="B284" s="22"/>
      <c r="C284" s="22"/>
      <c r="D284" s="22"/>
      <c r="E284" s="22"/>
      <c r="F284" s="22"/>
      <c r="G284" s="22"/>
      <c r="H284" s="22"/>
      <c r="I284" s="22"/>
      <c r="J284" s="22"/>
      <c r="K284" s="22"/>
      <c r="L284" s="22"/>
      <c r="M284" s="22"/>
      <c r="N284" s="22"/>
    </row>
    <row r="285" spans="1:14" x14ac:dyDescent="0.25">
      <c r="A285" s="22"/>
      <c r="B285" s="22"/>
      <c r="C285" s="22"/>
      <c r="D285" s="22"/>
      <c r="E285" s="22"/>
      <c r="F285" s="22"/>
      <c r="G285" s="22"/>
      <c r="H285" s="22"/>
      <c r="I285" s="22"/>
      <c r="J285" s="22"/>
      <c r="K285" s="22"/>
      <c r="L285" s="22"/>
      <c r="M285" s="22"/>
      <c r="N285" s="22"/>
    </row>
    <row r="286" spans="1:14" x14ac:dyDescent="0.25">
      <c r="A286" s="22"/>
      <c r="B286" s="22"/>
      <c r="C286" s="22"/>
      <c r="D286" s="22"/>
      <c r="E286" s="22"/>
      <c r="F286" s="22"/>
      <c r="G286" s="22"/>
      <c r="H286" s="22"/>
      <c r="I286" s="22"/>
      <c r="J286" s="22"/>
      <c r="K286" s="22"/>
      <c r="L286" s="22"/>
      <c r="M286" s="22"/>
      <c r="N286" s="22"/>
    </row>
    <row r="287" spans="1:14" x14ac:dyDescent="0.25">
      <c r="A287" s="22"/>
      <c r="B287" s="22"/>
      <c r="C287" s="22"/>
      <c r="D287" s="22"/>
      <c r="E287" s="22"/>
      <c r="F287" s="22"/>
      <c r="G287" s="22"/>
      <c r="H287" s="22"/>
      <c r="I287" s="22"/>
      <c r="J287" s="22"/>
      <c r="K287" s="22"/>
      <c r="L287" s="22"/>
      <c r="M287" s="22"/>
      <c r="N287" s="22"/>
    </row>
    <row r="288" spans="1:14" x14ac:dyDescent="0.25">
      <c r="A288" s="22"/>
      <c r="B288" s="22"/>
      <c r="C288" s="22"/>
      <c r="D288" s="22"/>
      <c r="E288" s="22"/>
      <c r="F288" s="22"/>
      <c r="G288" s="22"/>
      <c r="H288" s="22"/>
      <c r="I288" s="22"/>
      <c r="J288" s="22"/>
      <c r="K288" s="22"/>
      <c r="L288" s="22"/>
      <c r="M288" s="22"/>
      <c r="N288" s="22"/>
    </row>
    <row r="289" spans="1:14" x14ac:dyDescent="0.25">
      <c r="A289" s="22"/>
      <c r="B289" s="22"/>
      <c r="C289" s="22"/>
      <c r="D289" s="22"/>
      <c r="E289" s="22"/>
      <c r="F289" s="22"/>
      <c r="G289" s="22"/>
      <c r="H289" s="22"/>
      <c r="I289" s="22"/>
      <c r="J289" s="22"/>
      <c r="K289" s="22"/>
      <c r="L289" s="22"/>
      <c r="M289" s="22"/>
      <c r="N289" s="22"/>
    </row>
    <row r="290" spans="1:14" x14ac:dyDescent="0.25">
      <c r="A290" s="22"/>
      <c r="B290" s="22"/>
      <c r="C290" s="22"/>
      <c r="D290" s="22"/>
      <c r="E290" s="22"/>
      <c r="F290" s="22"/>
      <c r="G290" s="22"/>
      <c r="H290" s="22"/>
      <c r="I290" s="22"/>
      <c r="J290" s="22"/>
      <c r="K290" s="22"/>
      <c r="L290" s="22"/>
      <c r="M290" s="22"/>
      <c r="N290" s="22"/>
    </row>
    <row r="291" spans="1:14" x14ac:dyDescent="0.25">
      <c r="A291" s="22"/>
      <c r="B291" s="22"/>
      <c r="C291" s="22"/>
      <c r="D291" s="22"/>
      <c r="E291" s="22"/>
      <c r="F291" s="22"/>
      <c r="G291" s="22"/>
      <c r="H291" s="22"/>
      <c r="I291" s="22"/>
      <c r="J291" s="22"/>
      <c r="K291" s="22"/>
      <c r="L291" s="22"/>
      <c r="M291" s="22"/>
      <c r="N291" s="22"/>
    </row>
    <row r="292" spans="1:14" x14ac:dyDescent="0.25">
      <c r="A292" s="22"/>
      <c r="B292" s="22"/>
      <c r="C292" s="22"/>
      <c r="D292" s="22"/>
      <c r="E292" s="22"/>
      <c r="F292" s="22"/>
      <c r="G292" s="22"/>
      <c r="H292" s="22"/>
      <c r="I292" s="22"/>
      <c r="J292" s="22"/>
      <c r="K292" s="22"/>
      <c r="L292" s="22"/>
      <c r="M292" s="22"/>
      <c r="N292" s="22"/>
    </row>
    <row r="293" spans="1:14" x14ac:dyDescent="0.25">
      <c r="A293" s="22"/>
      <c r="B293" s="22"/>
      <c r="C293" s="22"/>
      <c r="D293" s="22"/>
      <c r="E293" s="22"/>
      <c r="F293" s="22"/>
      <c r="G293" s="22"/>
      <c r="H293" s="22"/>
      <c r="I293" s="22"/>
      <c r="J293" s="22"/>
      <c r="K293" s="22"/>
      <c r="L293" s="22"/>
      <c r="M293" s="22"/>
      <c r="N293" s="22"/>
    </row>
    <row r="294" spans="1:14" x14ac:dyDescent="0.25">
      <c r="A294" s="22"/>
      <c r="B294" s="22"/>
      <c r="C294" s="22"/>
      <c r="D294" s="22"/>
      <c r="E294" s="22"/>
      <c r="F294" s="22"/>
      <c r="G294" s="22"/>
      <c r="H294" s="22"/>
      <c r="I294" s="22"/>
      <c r="J294" s="22"/>
      <c r="K294" s="22"/>
      <c r="L294" s="22"/>
      <c r="M294" s="22"/>
      <c r="N294" s="22"/>
    </row>
    <row r="295" spans="1:14" x14ac:dyDescent="0.25">
      <c r="A295" s="22"/>
      <c r="B295" s="22"/>
      <c r="C295" s="22"/>
      <c r="D295" s="22"/>
      <c r="E295" s="22"/>
      <c r="F295" s="22"/>
      <c r="G295" s="22"/>
      <c r="H295" s="22"/>
      <c r="I295" s="22"/>
      <c r="J295" s="22"/>
      <c r="K295" s="22"/>
      <c r="L295" s="22"/>
      <c r="M295" s="22"/>
      <c r="N295" s="22"/>
    </row>
    <row r="296" spans="1:14" x14ac:dyDescent="0.25">
      <c r="A296" s="22"/>
      <c r="B296" s="22"/>
      <c r="C296" s="22"/>
      <c r="D296" s="22"/>
      <c r="E296" s="22"/>
      <c r="F296" s="22"/>
      <c r="G296" s="22"/>
      <c r="H296" s="22"/>
      <c r="I296" s="22"/>
      <c r="J296" s="22"/>
      <c r="K296" s="22"/>
      <c r="L296" s="22"/>
      <c r="M296" s="22"/>
      <c r="N296" s="22"/>
    </row>
    <row r="297" spans="1:14" x14ac:dyDescent="0.25">
      <c r="A297" s="22"/>
      <c r="B297" s="22"/>
      <c r="C297" s="22"/>
      <c r="D297" s="22"/>
      <c r="E297" s="22"/>
      <c r="F297" s="22"/>
      <c r="G297" s="22"/>
      <c r="H297" s="22"/>
      <c r="I297" s="22"/>
      <c r="J297" s="22"/>
      <c r="K297" s="22"/>
      <c r="L297" s="22"/>
      <c r="M297" s="22"/>
      <c r="N297" s="22"/>
    </row>
    <row r="298" spans="1:14" x14ac:dyDescent="0.25">
      <c r="A298" s="22"/>
      <c r="B298" s="22"/>
      <c r="C298" s="22"/>
      <c r="D298" s="22"/>
      <c r="E298" s="22"/>
      <c r="F298" s="22"/>
      <c r="G298" s="22"/>
      <c r="H298" s="22"/>
      <c r="I298" s="22"/>
      <c r="J298" s="22"/>
      <c r="K298" s="22"/>
      <c r="L298" s="22"/>
      <c r="M298" s="22"/>
      <c r="N298" s="22"/>
    </row>
    <row r="299" spans="1:14" x14ac:dyDescent="0.25">
      <c r="A299" s="22"/>
      <c r="B299" s="22"/>
      <c r="C299" s="22"/>
      <c r="D299" s="22"/>
      <c r="E299" s="22"/>
      <c r="F299" s="22"/>
      <c r="G299" s="22"/>
      <c r="H299" s="22"/>
      <c r="I299" s="22"/>
      <c r="J299" s="22"/>
      <c r="K299" s="22"/>
      <c r="L299" s="22"/>
      <c r="M299" s="22"/>
      <c r="N299" s="22"/>
    </row>
    <row r="300" spans="1:14" x14ac:dyDescent="0.25">
      <c r="A300" s="22"/>
      <c r="B300" s="22"/>
      <c r="C300" s="22"/>
      <c r="D300" s="22"/>
      <c r="E300" s="22"/>
      <c r="F300" s="22"/>
      <c r="G300" s="22"/>
      <c r="H300" s="22"/>
      <c r="I300" s="22"/>
      <c r="J300" s="22"/>
      <c r="K300" s="22"/>
      <c r="L300" s="22"/>
      <c r="M300" s="22"/>
      <c r="N300" s="22"/>
    </row>
    <row r="301" spans="1:14" x14ac:dyDescent="0.25">
      <c r="A301" s="22"/>
      <c r="B301" s="22"/>
      <c r="C301" s="22"/>
      <c r="D301" s="22"/>
      <c r="E301" s="22"/>
      <c r="F301" s="22"/>
      <c r="G301" s="22"/>
      <c r="H301" s="22"/>
      <c r="I301" s="22"/>
      <c r="J301" s="22"/>
      <c r="K301" s="22"/>
      <c r="L301" s="22"/>
      <c r="M301" s="22"/>
      <c r="N301" s="22"/>
    </row>
    <row r="302" spans="1:14" x14ac:dyDescent="0.25">
      <c r="A302" s="22"/>
      <c r="B302" s="22"/>
      <c r="C302" s="22"/>
      <c r="D302" s="22"/>
      <c r="E302" s="22"/>
      <c r="F302" s="22"/>
      <c r="G302" s="22"/>
      <c r="H302" s="22"/>
      <c r="I302" s="22"/>
      <c r="J302" s="22"/>
      <c r="K302" s="22"/>
      <c r="L302" s="22"/>
      <c r="M302" s="22"/>
      <c r="N302" s="22"/>
    </row>
    <row r="303" spans="1:14" x14ac:dyDescent="0.25">
      <c r="A303" s="22"/>
      <c r="B303" s="22"/>
      <c r="C303" s="22"/>
      <c r="D303" s="22"/>
      <c r="E303" s="22"/>
      <c r="F303" s="22"/>
      <c r="G303" s="22"/>
      <c r="H303" s="22"/>
      <c r="I303" s="22"/>
      <c r="J303" s="22"/>
      <c r="K303" s="22"/>
      <c r="L303" s="22"/>
      <c r="M303" s="22"/>
      <c r="N303" s="22"/>
    </row>
    <row r="304" spans="1:14" x14ac:dyDescent="0.25">
      <c r="A304" s="22"/>
      <c r="B304" s="22"/>
      <c r="C304" s="22"/>
      <c r="D304" s="22"/>
      <c r="E304" s="22"/>
      <c r="F304" s="22"/>
      <c r="G304" s="22"/>
      <c r="H304" s="22"/>
      <c r="I304" s="22"/>
      <c r="J304" s="22"/>
      <c r="K304" s="22"/>
      <c r="L304" s="22"/>
      <c r="M304" s="22"/>
      <c r="N304" s="22"/>
    </row>
    <row r="305" spans="1:14" x14ac:dyDescent="0.25">
      <c r="A305" s="22"/>
      <c r="B305" s="22"/>
      <c r="C305" s="22"/>
      <c r="D305" s="22"/>
      <c r="E305" s="22"/>
      <c r="F305" s="22"/>
      <c r="G305" s="22"/>
      <c r="H305" s="22"/>
      <c r="I305" s="22"/>
      <c r="J305" s="22"/>
      <c r="K305" s="22"/>
      <c r="L305" s="22"/>
      <c r="M305" s="22"/>
      <c r="N305" s="22"/>
    </row>
    <row r="306" spans="1:14" x14ac:dyDescent="0.25">
      <c r="A306" s="22"/>
      <c r="B306" s="22"/>
      <c r="C306" s="22"/>
      <c r="D306" s="22"/>
      <c r="E306" s="22"/>
      <c r="F306" s="22"/>
      <c r="G306" s="22"/>
      <c r="H306" s="22"/>
      <c r="I306" s="22"/>
      <c r="J306" s="22"/>
      <c r="K306" s="22"/>
      <c r="L306" s="22"/>
      <c r="M306" s="22"/>
      <c r="N306" s="22"/>
    </row>
    <row r="307" spans="1:14" x14ac:dyDescent="0.25">
      <c r="A307" s="22"/>
      <c r="B307" s="22"/>
      <c r="C307" s="22"/>
      <c r="D307" s="22"/>
      <c r="E307" s="22"/>
      <c r="F307" s="22"/>
      <c r="G307" s="22"/>
      <c r="H307" s="22"/>
      <c r="I307" s="22"/>
      <c r="J307" s="22"/>
      <c r="K307" s="22"/>
      <c r="L307" s="22"/>
      <c r="M307" s="22"/>
      <c r="N307" s="22"/>
    </row>
    <row r="308" spans="1:14" x14ac:dyDescent="0.25">
      <c r="A308" s="22"/>
      <c r="B308" s="22"/>
      <c r="C308" s="22"/>
      <c r="D308" s="22"/>
      <c r="E308" s="22"/>
      <c r="F308" s="22"/>
      <c r="G308" s="22"/>
      <c r="H308" s="22"/>
      <c r="I308" s="22"/>
      <c r="J308" s="22"/>
      <c r="K308" s="22"/>
      <c r="L308" s="22"/>
      <c r="M308" s="22"/>
      <c r="N308" s="22"/>
    </row>
    <row r="309" spans="1:14" x14ac:dyDescent="0.25">
      <c r="A309" s="22"/>
      <c r="B309" s="22"/>
      <c r="C309" s="22"/>
      <c r="D309" s="22"/>
      <c r="E309" s="22"/>
      <c r="F309" s="22"/>
      <c r="G309" s="22"/>
      <c r="H309" s="22"/>
      <c r="I309" s="22"/>
      <c r="J309" s="22"/>
      <c r="K309" s="22"/>
      <c r="L309" s="22"/>
      <c r="M309" s="22"/>
      <c r="N309" s="22"/>
    </row>
    <row r="310" spans="1:14" x14ac:dyDescent="0.25">
      <c r="A310" s="22"/>
      <c r="B310" s="22"/>
      <c r="C310" s="22"/>
      <c r="D310" s="22"/>
      <c r="E310" s="22"/>
      <c r="F310" s="22"/>
      <c r="G310" s="22"/>
      <c r="H310" s="22"/>
      <c r="I310" s="22"/>
      <c r="J310" s="22"/>
      <c r="K310" s="22"/>
      <c r="L310" s="22"/>
      <c r="M310" s="22"/>
      <c r="N310" s="22"/>
    </row>
    <row r="311" spans="1:14" x14ac:dyDescent="0.25">
      <c r="A311" s="22"/>
      <c r="B311" s="22"/>
      <c r="C311" s="22"/>
      <c r="D311" s="22"/>
      <c r="E311" s="22"/>
      <c r="F311" s="22"/>
      <c r="G311" s="22"/>
      <c r="H311" s="22"/>
      <c r="I311" s="22"/>
      <c r="J311" s="22"/>
      <c r="K311" s="22"/>
      <c r="L311" s="22"/>
      <c r="M311" s="22"/>
      <c r="N311" s="22"/>
    </row>
    <row r="312" spans="1:14" x14ac:dyDescent="0.25">
      <c r="A312" s="22"/>
      <c r="B312" s="22"/>
      <c r="C312" s="22"/>
      <c r="D312" s="22"/>
      <c r="E312" s="22"/>
      <c r="F312" s="22"/>
      <c r="G312" s="22"/>
      <c r="H312" s="22"/>
      <c r="I312" s="22"/>
      <c r="J312" s="22"/>
      <c r="K312" s="22"/>
      <c r="L312" s="22"/>
      <c r="M312" s="22"/>
      <c r="N312" s="22"/>
    </row>
    <row r="313" spans="1:14" x14ac:dyDescent="0.25">
      <c r="A313" s="22"/>
      <c r="B313" s="22"/>
      <c r="C313" s="22"/>
      <c r="D313" s="22"/>
      <c r="E313" s="22"/>
      <c r="F313" s="22"/>
      <c r="G313" s="22"/>
      <c r="H313" s="22"/>
      <c r="I313" s="22"/>
      <c r="J313" s="22"/>
      <c r="K313" s="22"/>
      <c r="L313" s="22"/>
      <c r="M313" s="22"/>
      <c r="N313" s="22"/>
    </row>
    <row r="314" spans="1:14" x14ac:dyDescent="0.25">
      <c r="A314" s="22"/>
      <c r="B314" s="22"/>
      <c r="C314" s="22"/>
      <c r="D314" s="22"/>
      <c r="E314" s="22"/>
      <c r="F314" s="22"/>
      <c r="G314" s="22"/>
      <c r="H314" s="22"/>
      <c r="I314" s="22"/>
      <c r="J314" s="22"/>
      <c r="K314" s="22"/>
      <c r="L314" s="22"/>
      <c r="M314" s="22"/>
      <c r="N314" s="22"/>
    </row>
    <row r="315" spans="1:14" x14ac:dyDescent="0.25">
      <c r="A315" s="22"/>
      <c r="B315" s="22"/>
      <c r="C315" s="22"/>
      <c r="D315" s="22"/>
      <c r="E315" s="22"/>
      <c r="F315" s="22"/>
      <c r="G315" s="22"/>
      <c r="H315" s="22"/>
      <c r="I315" s="22"/>
      <c r="J315" s="22"/>
      <c r="K315" s="22"/>
      <c r="L315" s="22"/>
      <c r="M315" s="22"/>
      <c r="N315" s="22"/>
    </row>
    <row r="316" spans="1:14" x14ac:dyDescent="0.25">
      <c r="A316" s="22"/>
      <c r="B316" s="22"/>
      <c r="C316" s="22"/>
      <c r="D316" s="22"/>
      <c r="E316" s="22"/>
      <c r="F316" s="22"/>
      <c r="G316" s="22"/>
      <c r="H316" s="22"/>
      <c r="I316" s="22"/>
      <c r="J316" s="22"/>
      <c r="K316" s="22"/>
      <c r="L316" s="22"/>
      <c r="M316" s="22"/>
      <c r="N316" s="22"/>
    </row>
    <row r="317" spans="1:14" x14ac:dyDescent="0.25">
      <c r="A317" s="22"/>
      <c r="B317" s="22"/>
      <c r="C317" s="22"/>
      <c r="D317" s="22"/>
      <c r="E317" s="22"/>
      <c r="F317" s="22"/>
      <c r="G317" s="22"/>
      <c r="H317" s="22"/>
      <c r="I317" s="22"/>
      <c r="J317" s="22"/>
      <c r="K317" s="22"/>
      <c r="L317" s="22"/>
      <c r="M317" s="22"/>
      <c r="N317" s="22"/>
    </row>
    <row r="318" spans="1:14" x14ac:dyDescent="0.25">
      <c r="A318" s="22"/>
      <c r="B318" s="22"/>
      <c r="C318" s="22"/>
      <c r="D318" s="22"/>
      <c r="E318" s="22"/>
      <c r="F318" s="22"/>
      <c r="G318" s="22"/>
      <c r="H318" s="22"/>
      <c r="I318" s="22"/>
      <c r="J318" s="22"/>
      <c r="K318" s="22"/>
      <c r="L318" s="22"/>
      <c r="M318" s="22"/>
      <c r="N318" s="22"/>
    </row>
    <row r="319" spans="1:14" x14ac:dyDescent="0.25">
      <c r="A319" s="22"/>
      <c r="B319" s="22"/>
      <c r="C319" s="22"/>
      <c r="D319" s="22"/>
      <c r="E319" s="22"/>
      <c r="F319" s="22"/>
      <c r="G319" s="22"/>
      <c r="H319" s="22"/>
      <c r="I319" s="22"/>
      <c r="J319" s="22"/>
      <c r="K319" s="22"/>
      <c r="L319" s="22"/>
      <c r="M319" s="22"/>
      <c r="N319" s="22"/>
    </row>
  </sheetData>
  <sheetProtection algorithmName="SHA-512" hashValue="b1OFrKGzuyU7jpEdqWNiK53QLHLrdCcyEO4Zinhv9AdFXCk9urFHJzcg+oPjF+w/SBX/1qePz7zCwYFDqwIF0A==" saltValue="PB+vJsxPClTZHMLt4XEv2A==" spinCount="100000" sheet="1" objects="1" scenarios="1"/>
  <mergeCells count="22">
    <mergeCell ref="F177:L177"/>
    <mergeCell ref="C57:C59"/>
    <mergeCell ref="C61:C63"/>
    <mergeCell ref="C91:C94"/>
    <mergeCell ref="C103:C107"/>
    <mergeCell ref="F107:K107"/>
    <mergeCell ref="F119:K119"/>
    <mergeCell ref="C135:C139"/>
    <mergeCell ref="C140:C144"/>
    <mergeCell ref="C152:C157"/>
    <mergeCell ref="C176:C179"/>
    <mergeCell ref="C180:C182"/>
    <mergeCell ref="C237:C239"/>
    <mergeCell ref="C241:C244"/>
    <mergeCell ref="C245:C246"/>
    <mergeCell ref="A249:B249"/>
    <mergeCell ref="C227:C230"/>
    <mergeCell ref="F203:K203"/>
    <mergeCell ref="F204:K204"/>
    <mergeCell ref="C206:C208"/>
    <mergeCell ref="C210:C212"/>
    <mergeCell ref="C222:C226"/>
  </mergeCells>
  <dataValidations disablePrompts="1" count="1">
    <dataValidation type="list" allowBlank="1" showInputMessage="1" showErrorMessage="1" sqref="E119">
      <formula1>$A$119:$A$121</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B196AEEC-A122-4879-9C69-5547AEED4241}">
            <x14:iconSet iconSet="3Stars">
              <x14:cfvo type="percent">
                <xm:f>0</xm:f>
              </x14:cfvo>
              <x14:cfvo type="percent">
                <xm:f>33</xm:f>
              </x14:cfvo>
              <x14:cfvo type="percent">
                <xm:f>67</xm:f>
              </x14:cfvo>
            </x14:iconSet>
          </x14:cfRule>
          <xm:sqref>C250</xm:sqref>
        </x14:conditionalFormatting>
        <x14:conditionalFormatting xmlns:xm="http://schemas.microsoft.com/office/excel/2006/main">
          <x14:cfRule type="iconSet" priority="1" id="{39708038-83AB-4BA5-9015-6673C0A72ED3}">
            <x14:iconSet iconSet="3Stars">
              <x14:cfvo type="percent">
                <xm:f>0</xm:f>
              </x14:cfvo>
              <x14:cfvo type="percent">
                <xm:f>33</xm:f>
              </x14:cfvo>
              <x14:cfvo type="percent">
                <xm:f>67</xm:f>
              </x14:cfvo>
            </x14:iconSet>
          </x14:cfRule>
          <xm:sqref>B250:B254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Hoja1</vt:lpstr>
      <vt:lpstr>Hoja2</vt:lpstr>
      <vt:lpstr>Hoja1!Área_de_impresión</vt:lpstr>
      <vt:lpstr>CINCO</vt:lpstr>
      <vt:lpstr>CUATRO</vt:lpstr>
      <vt:lpstr>DOS</vt:lpstr>
      <vt:lpstr>Hoja1!Títulos_a_imprimir</vt:lpstr>
      <vt:lpstr>TRES</vt:lpstr>
      <vt:lpstr>UNA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Yebale Lizárraga</dc:creator>
  <cp:lastModifiedBy>Verónica Zúñiga Razo</cp:lastModifiedBy>
  <cp:lastPrinted>2015-10-16T18:37:54Z</cp:lastPrinted>
  <dcterms:created xsi:type="dcterms:W3CDTF">2015-10-15T17:24:23Z</dcterms:created>
  <dcterms:modified xsi:type="dcterms:W3CDTF">2016-03-17T23:29:47Z</dcterms:modified>
</cp:coreProperties>
</file>